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BSD Policy Work\Basel III deliverables - 2018\Liquidity\"/>
    </mc:Choice>
  </mc:AlternateContent>
  <bookViews>
    <workbookView xWindow="0" yWindow="0" windowWidth="25200" windowHeight="11250"/>
  </bookViews>
  <sheets>
    <sheet name="LCR - Calculation" sheetId="1" r:id="rId1"/>
    <sheet name="LCR - Reference" sheetId="3" r:id="rId2"/>
    <sheet name="NSFR - Calculation"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7" i="1" l="1"/>
  <c r="H22" i="1"/>
  <c r="N149" i="4" l="1"/>
  <c r="N150" i="4"/>
  <c r="N151" i="4"/>
  <c r="N152" i="4"/>
  <c r="N153" i="4"/>
  <c r="N148" i="4"/>
  <c r="L146" i="4"/>
  <c r="M146" i="4"/>
  <c r="L147" i="4"/>
  <c r="M147" i="4"/>
  <c r="L148" i="4"/>
  <c r="M148" i="4"/>
  <c r="L149" i="4"/>
  <c r="M149" i="4"/>
  <c r="L150" i="4"/>
  <c r="M150" i="4"/>
  <c r="L151" i="4"/>
  <c r="M151" i="4"/>
  <c r="L152" i="4"/>
  <c r="M152" i="4"/>
  <c r="L153" i="4"/>
  <c r="M153" i="4"/>
  <c r="M145" i="4"/>
  <c r="L145" i="4"/>
  <c r="O145" i="4" s="1"/>
  <c r="M143" i="4"/>
  <c r="L143" i="4"/>
  <c r="N140" i="4"/>
  <c r="O140" i="4" s="1"/>
  <c r="N141" i="4"/>
  <c r="O141" i="4" s="1"/>
  <c r="N139" i="4"/>
  <c r="O139" i="4" s="1"/>
  <c r="N137" i="4"/>
  <c r="O137" i="4" s="1"/>
  <c r="L134" i="4"/>
  <c r="M134" i="4"/>
  <c r="N134" i="4"/>
  <c r="L135" i="4"/>
  <c r="M135" i="4"/>
  <c r="N135" i="4"/>
  <c r="M133" i="4"/>
  <c r="N133" i="4"/>
  <c r="L133" i="4"/>
  <c r="M131" i="4"/>
  <c r="N131" i="4"/>
  <c r="L131" i="4"/>
  <c r="O153" i="4"/>
  <c r="O128" i="4"/>
  <c r="N128" i="4"/>
  <c r="N129" i="4"/>
  <c r="O129" i="4" s="1"/>
  <c r="N127" i="4"/>
  <c r="O127" i="4" s="1"/>
  <c r="N125" i="4"/>
  <c r="O125" i="4" s="1"/>
  <c r="L122" i="4"/>
  <c r="M122" i="4"/>
  <c r="N122" i="4"/>
  <c r="L123" i="4"/>
  <c r="M123" i="4"/>
  <c r="N123" i="4"/>
  <c r="M121" i="4"/>
  <c r="N121" i="4"/>
  <c r="L121" i="4"/>
  <c r="M119" i="4"/>
  <c r="N119" i="4"/>
  <c r="L119" i="4"/>
  <c r="L116" i="4"/>
  <c r="M116" i="4"/>
  <c r="L117" i="4"/>
  <c r="M117" i="4"/>
  <c r="M115" i="4"/>
  <c r="L115" i="4"/>
  <c r="M113" i="4"/>
  <c r="L113" i="4"/>
  <c r="L110" i="4"/>
  <c r="O110" i="4" s="1"/>
  <c r="M110" i="4"/>
  <c r="L111" i="4"/>
  <c r="M111" i="4"/>
  <c r="O111" i="4" s="1"/>
  <c r="M109" i="4"/>
  <c r="L109" i="4"/>
  <c r="M107" i="4"/>
  <c r="L107" i="4"/>
  <c r="L98" i="4"/>
  <c r="M98" i="4"/>
  <c r="N98" i="4"/>
  <c r="L99" i="4"/>
  <c r="O99" i="4" s="1"/>
  <c r="M99" i="4"/>
  <c r="N99" i="4"/>
  <c r="M97" i="4"/>
  <c r="N97" i="4"/>
  <c r="L97" i="4"/>
  <c r="M95" i="4"/>
  <c r="N95" i="4"/>
  <c r="L95" i="4"/>
  <c r="L92" i="4"/>
  <c r="M92" i="4"/>
  <c r="L93" i="4"/>
  <c r="O93" i="4" s="1"/>
  <c r="M93" i="4"/>
  <c r="M91" i="4"/>
  <c r="M89" i="4"/>
  <c r="L91" i="4"/>
  <c r="L89" i="4"/>
  <c r="L86" i="4"/>
  <c r="M86" i="4"/>
  <c r="O86" i="4" s="1"/>
  <c r="L87" i="4"/>
  <c r="M87" i="4"/>
  <c r="M85" i="4"/>
  <c r="L85" i="4"/>
  <c r="O85" i="4" s="1"/>
  <c r="M83" i="4"/>
  <c r="L83" i="4"/>
  <c r="L80" i="4"/>
  <c r="M80" i="4"/>
  <c r="O80" i="4" s="1"/>
  <c r="L81" i="4"/>
  <c r="M81" i="4"/>
  <c r="M79" i="4"/>
  <c r="L79" i="4"/>
  <c r="O79" i="4" s="1"/>
  <c r="M77" i="4"/>
  <c r="L77" i="4"/>
  <c r="L74" i="4"/>
  <c r="M74" i="4"/>
  <c r="N74" i="4"/>
  <c r="L75" i="4"/>
  <c r="M75" i="4"/>
  <c r="N75" i="4"/>
  <c r="M73" i="4"/>
  <c r="N73" i="4"/>
  <c r="L73" i="4"/>
  <c r="M71" i="4"/>
  <c r="N71" i="4"/>
  <c r="L71" i="4"/>
  <c r="L68" i="4"/>
  <c r="M68" i="4"/>
  <c r="N68" i="4"/>
  <c r="L69" i="4"/>
  <c r="M69" i="4"/>
  <c r="N69" i="4"/>
  <c r="M67" i="4"/>
  <c r="N67" i="4"/>
  <c r="L67" i="4"/>
  <c r="M65" i="4"/>
  <c r="N65" i="4"/>
  <c r="L65" i="4"/>
  <c r="N105" i="4"/>
  <c r="N104" i="4"/>
  <c r="O104" i="4" s="1"/>
  <c r="N103" i="4"/>
  <c r="O103" i="4" s="1"/>
  <c r="N101" i="4"/>
  <c r="O101" i="4" s="1"/>
  <c r="O105" i="4"/>
  <c r="L62" i="4"/>
  <c r="M62" i="4"/>
  <c r="N62" i="4"/>
  <c r="L63" i="4"/>
  <c r="M63" i="4"/>
  <c r="N63" i="4"/>
  <c r="N61" i="4"/>
  <c r="M61" i="4"/>
  <c r="L61" i="4"/>
  <c r="O61" i="4" s="1"/>
  <c r="N59" i="4"/>
  <c r="M59" i="4"/>
  <c r="L59" i="4"/>
  <c r="O59" i="4" s="1"/>
  <c r="L56" i="4"/>
  <c r="M56" i="4"/>
  <c r="N56" i="4"/>
  <c r="L57" i="4"/>
  <c r="M57" i="4"/>
  <c r="N57" i="4"/>
  <c r="M55" i="4"/>
  <c r="N55" i="4"/>
  <c r="L55" i="4"/>
  <c r="M53" i="4"/>
  <c r="N53" i="4"/>
  <c r="L53" i="4"/>
  <c r="O117" i="4" l="1"/>
  <c r="O150" i="4"/>
  <c r="O55" i="4"/>
  <c r="O56" i="4"/>
  <c r="O75" i="4"/>
  <c r="O91" i="4"/>
  <c r="O149" i="4"/>
  <c r="O147" i="4"/>
  <c r="O81" i="4"/>
  <c r="O83" i="4"/>
  <c r="O87" i="4"/>
  <c r="O71" i="4"/>
  <c r="O97" i="4"/>
  <c r="O115" i="4"/>
  <c r="O116" i="4"/>
  <c r="O122" i="4"/>
  <c r="O53" i="4"/>
  <c r="O67" i="4"/>
  <c r="O89" i="4"/>
  <c r="O92" i="4"/>
  <c r="O95" i="4"/>
  <c r="O98" i="4"/>
  <c r="O121" i="4"/>
  <c r="O123" i="4"/>
  <c r="O109" i="4"/>
  <c r="O73" i="4"/>
  <c r="O57" i="4"/>
  <c r="O68" i="4"/>
  <c r="O77" i="4"/>
  <c r="O62" i="4"/>
  <c r="O69" i="4"/>
  <c r="O135" i="4"/>
  <c r="O134" i="4"/>
  <c r="O146" i="4"/>
  <c r="O63" i="4"/>
  <c r="O74" i="4"/>
  <c r="O107" i="4"/>
  <c r="O113" i="4"/>
  <c r="O119" i="4"/>
  <c r="O143" i="4"/>
  <c r="O148" i="4"/>
  <c r="O151" i="4"/>
  <c r="O152" i="4"/>
  <c r="O133" i="4"/>
  <c r="O131" i="4"/>
  <c r="O65" i="4"/>
  <c r="L50" i="4"/>
  <c r="M50" i="4"/>
  <c r="N50" i="4"/>
  <c r="O50" i="4" l="1"/>
  <c r="L47" i="4"/>
  <c r="O47" i="4" s="1"/>
  <c r="F160" i="4"/>
  <c r="F159" i="4"/>
  <c r="L14" i="4"/>
  <c r="M14" i="4"/>
  <c r="L15" i="4"/>
  <c r="M15" i="4"/>
  <c r="L17" i="4"/>
  <c r="M17" i="4"/>
  <c r="L18" i="4"/>
  <c r="M18" i="4"/>
  <c r="L20" i="4"/>
  <c r="M20" i="4"/>
  <c r="L21" i="4"/>
  <c r="M21" i="4"/>
  <c r="L22" i="4"/>
  <c r="M22" i="4"/>
  <c r="L24" i="4"/>
  <c r="M24" i="4"/>
  <c r="L25" i="4"/>
  <c r="M25" i="4"/>
  <c r="L26" i="4"/>
  <c r="M26" i="4"/>
  <c r="L27" i="4"/>
  <c r="M27" i="4"/>
  <c r="L29" i="4"/>
  <c r="M29" i="4"/>
  <c r="L30" i="4"/>
  <c r="M30" i="4"/>
  <c r="L31" i="4"/>
  <c r="M31" i="4"/>
  <c r="L32" i="4"/>
  <c r="M32" i="4"/>
  <c r="L33" i="4"/>
  <c r="M33" i="4"/>
  <c r="L35" i="4"/>
  <c r="M35" i="4"/>
  <c r="L36" i="4"/>
  <c r="M36" i="4"/>
  <c r="L37" i="4"/>
  <c r="M37" i="4"/>
  <c r="L38" i="4"/>
  <c r="M38" i="4"/>
  <c r="L39" i="4"/>
  <c r="M39" i="4"/>
  <c r="N12" i="4"/>
  <c r="O12" i="4" s="1"/>
  <c r="N14" i="4"/>
  <c r="N15" i="4"/>
  <c r="N17" i="4"/>
  <c r="N18" i="4"/>
  <c r="N20" i="4"/>
  <c r="N21" i="4"/>
  <c r="N22" i="4"/>
  <c r="N24" i="4"/>
  <c r="N25" i="4"/>
  <c r="N26" i="4"/>
  <c r="N27" i="4"/>
  <c r="N29" i="4"/>
  <c r="N30" i="4"/>
  <c r="N31" i="4"/>
  <c r="N32" i="4"/>
  <c r="N33" i="4"/>
  <c r="N35" i="4"/>
  <c r="N36" i="4"/>
  <c r="N37" i="4"/>
  <c r="N38" i="4"/>
  <c r="N39" i="4"/>
  <c r="N11" i="4"/>
  <c r="O11" i="4" s="1"/>
  <c r="O18" i="4" l="1"/>
  <c r="O14" i="4"/>
  <c r="O26" i="4"/>
  <c r="O37" i="4"/>
  <c r="O30" i="4"/>
  <c r="O15" i="4"/>
  <c r="O22" i="4"/>
  <c r="O36" i="4"/>
  <c r="O39" i="4"/>
  <c r="O20" i="4"/>
  <c r="O38" i="4"/>
  <c r="O31" i="4"/>
  <c r="O32" i="4"/>
  <c r="O33" i="4"/>
  <c r="O25" i="4"/>
  <c r="O17" i="4"/>
  <c r="O24" i="4"/>
  <c r="O21" i="4"/>
  <c r="O35" i="4"/>
  <c r="O27" i="4"/>
  <c r="O29" i="4"/>
  <c r="I99" i="1"/>
  <c r="O40" i="4" l="1"/>
  <c r="F170" i="4"/>
  <c r="F169" i="4"/>
  <c r="F168" i="4"/>
  <c r="F167" i="4"/>
  <c r="F166" i="4"/>
  <c r="F164" i="4"/>
  <c r="F163" i="4"/>
  <c r="F162" i="4"/>
  <c r="F161" i="4"/>
  <c r="N49" i="4"/>
  <c r="M49" i="4"/>
  <c r="L49" i="4"/>
  <c r="O49" i="4" l="1"/>
  <c r="D176" i="4"/>
  <c r="F171" i="4"/>
  <c r="O154" i="4" l="1"/>
  <c r="D177" i="4" s="1"/>
  <c r="D178" i="4" s="1"/>
  <c r="I119" i="1"/>
  <c r="I245" i="1"/>
  <c r="I194" i="1" l="1"/>
  <c r="I147" i="1" l="1"/>
  <c r="E315" i="1" l="1"/>
  <c r="E314" i="1"/>
  <c r="E313" i="1"/>
  <c r="E312" i="1" l="1"/>
  <c r="D315" i="1"/>
  <c r="E50" i="1" s="1"/>
  <c r="D314" i="1"/>
  <c r="E47" i="1" s="1"/>
  <c r="D313" i="1"/>
  <c r="E38" i="1" s="1"/>
  <c r="D312" i="1"/>
  <c r="E25" i="1" s="1"/>
  <c r="E143" i="1" l="1"/>
  <c r="H11" i="1"/>
  <c r="E49" i="1"/>
  <c r="E46" i="1"/>
  <c r="E37" i="1"/>
  <c r="K308" i="1"/>
  <c r="I305" i="1"/>
  <c r="I306" i="1"/>
  <c r="I307" i="1"/>
  <c r="I308" i="1"/>
  <c r="I304" i="1"/>
  <c r="K303" i="1"/>
  <c r="K302" i="1"/>
  <c r="I300" i="1"/>
  <c r="I301" i="1"/>
  <c r="I302" i="1"/>
  <c r="I299" i="1"/>
  <c r="K297" i="1"/>
  <c r="K298" i="1"/>
  <c r="K296" i="1"/>
  <c r="I296" i="1"/>
  <c r="I295" i="1"/>
  <c r="I294" i="1"/>
  <c r="K291" i="1"/>
  <c r="K292" i="1"/>
  <c r="K293" i="1"/>
  <c r="K290" i="1"/>
  <c r="I290" i="1"/>
  <c r="I289" i="1"/>
  <c r="K286" i="1"/>
  <c r="K287" i="1"/>
  <c r="K288" i="1"/>
  <c r="K285" i="1"/>
  <c r="I284" i="1"/>
  <c r="K284" i="1"/>
  <c r="K282" i="1"/>
  <c r="I282" i="1"/>
  <c r="I281" i="1"/>
  <c r="I280" i="1"/>
  <c r="I278" i="1"/>
  <c r="I277" i="1"/>
  <c r="I275" i="1"/>
  <c r="I274" i="1"/>
  <c r="I272" i="1"/>
  <c r="I271" i="1"/>
  <c r="K269" i="1"/>
  <c r="K268" i="1"/>
  <c r="K266" i="1"/>
  <c r="K265" i="1"/>
  <c r="I266" i="1"/>
  <c r="I265" i="1"/>
  <c r="I263" i="1"/>
  <c r="I262" i="1"/>
  <c r="I260" i="1"/>
  <c r="I259" i="1"/>
  <c r="I257" i="1"/>
  <c r="I256" i="1"/>
  <c r="K254" i="1"/>
  <c r="K253" i="1"/>
  <c r="K251" i="1"/>
  <c r="K250" i="1"/>
  <c r="K248" i="1"/>
  <c r="K247" i="1"/>
  <c r="I248" i="1"/>
  <c r="I247" i="1"/>
  <c r="I244" i="1"/>
  <c r="I242" i="1"/>
  <c r="I241" i="1"/>
  <c r="K239" i="1"/>
  <c r="K238" i="1"/>
  <c r="K236" i="1"/>
  <c r="K235" i="1"/>
  <c r="K233" i="1"/>
  <c r="K232" i="1"/>
  <c r="K230" i="1"/>
  <c r="K229" i="1"/>
  <c r="I230" i="1"/>
  <c r="I229" i="1"/>
  <c r="I227" i="1"/>
  <c r="I226" i="1"/>
  <c r="K224" i="1"/>
  <c r="K223" i="1"/>
  <c r="K221" i="1"/>
  <c r="K220" i="1"/>
  <c r="K218" i="1"/>
  <c r="K217" i="1"/>
  <c r="K215" i="1"/>
  <c r="K214" i="1"/>
  <c r="I212" i="1"/>
  <c r="I211" i="1"/>
  <c r="K212" i="1"/>
  <c r="K211" i="1"/>
  <c r="I196" i="1"/>
  <c r="I197" i="1"/>
  <c r="I195" i="1"/>
  <c r="I188" i="1"/>
  <c r="I189" i="1"/>
  <c r="I185" i="1"/>
  <c r="F140" i="1" s="1"/>
  <c r="I186" i="1"/>
  <c r="F141" i="1" s="1"/>
  <c r="I187" i="1"/>
  <c r="I184" i="1"/>
  <c r="I175" i="1"/>
  <c r="I176" i="1"/>
  <c r="I177" i="1"/>
  <c r="I178" i="1"/>
  <c r="I179" i="1"/>
  <c r="I170" i="1"/>
  <c r="I171" i="1"/>
  <c r="I172" i="1"/>
  <c r="I174" i="1"/>
  <c r="I169" i="1"/>
  <c r="I167" i="1"/>
  <c r="I166" i="1"/>
  <c r="I164" i="1"/>
  <c r="I163" i="1"/>
  <c r="I161" i="1"/>
  <c r="I160" i="1"/>
  <c r="I138" i="1"/>
  <c r="I133" i="1"/>
  <c r="I134" i="1"/>
  <c r="I135" i="1"/>
  <c r="I132" i="1"/>
  <c r="I131" i="1"/>
  <c r="I129" i="1"/>
  <c r="I128" i="1"/>
  <c r="I124" i="1"/>
  <c r="I123" i="1"/>
  <c r="I122" i="1"/>
  <c r="I120" i="1"/>
  <c r="I118" i="1"/>
  <c r="I116" i="1"/>
  <c r="I115" i="1"/>
  <c r="I113" i="1"/>
  <c r="I112" i="1"/>
  <c r="I110" i="1"/>
  <c r="I109" i="1"/>
  <c r="I101" i="1"/>
  <c r="I102" i="1"/>
  <c r="I100" i="1"/>
  <c r="I98" i="1"/>
  <c r="I97" i="1"/>
  <c r="I96" i="1"/>
  <c r="I94" i="1"/>
  <c r="I93" i="1"/>
  <c r="I85" i="1"/>
  <c r="I86" i="1"/>
  <c r="I88" i="1"/>
  <c r="I89" i="1"/>
  <c r="I90" i="1"/>
  <c r="I83" i="1"/>
  <c r="I70" i="1"/>
  <c r="I71" i="1"/>
  <c r="I72" i="1"/>
  <c r="I73" i="1"/>
  <c r="I74" i="1"/>
  <c r="I75" i="1"/>
  <c r="I68" i="1"/>
  <c r="H43" i="1"/>
  <c r="H44" i="1"/>
  <c r="H45" i="1"/>
  <c r="H42" i="1"/>
  <c r="H46" i="1" s="1"/>
  <c r="H31" i="1"/>
  <c r="H32" i="1"/>
  <c r="H33" i="1"/>
  <c r="H34" i="1"/>
  <c r="H35" i="1"/>
  <c r="H36" i="1"/>
  <c r="H30" i="1"/>
  <c r="H23" i="1"/>
  <c r="H20" i="1"/>
  <c r="H19" i="1"/>
  <c r="H18" i="1"/>
  <c r="H17" i="1"/>
  <c r="H16" i="1"/>
  <c r="H13" i="1"/>
  <c r="I103" i="1" l="1"/>
  <c r="F139" i="1"/>
  <c r="I190" i="1"/>
  <c r="I125" i="1"/>
  <c r="I76" i="1"/>
  <c r="E39" i="1"/>
  <c r="H39" i="1" s="1"/>
  <c r="H24" i="1"/>
  <c r="H26" i="1" s="1"/>
  <c r="H37" i="1"/>
  <c r="H49" i="1"/>
  <c r="I180" i="1"/>
  <c r="F142" i="1"/>
  <c r="I198" i="1"/>
  <c r="I309" i="1"/>
  <c r="E48" i="1"/>
  <c r="H48" i="1" s="1"/>
  <c r="K309" i="1"/>
  <c r="E51" i="1"/>
  <c r="H51" i="1" s="1"/>
  <c r="F143" i="1" l="1"/>
  <c r="G143" i="1" s="1"/>
  <c r="I143" i="1" s="1"/>
  <c r="I144" i="1" s="1"/>
  <c r="I148" i="1" s="1"/>
  <c r="I152" i="1" s="1"/>
  <c r="D202" i="1" s="1"/>
  <c r="G202" i="1" s="1"/>
  <c r="G201" i="1"/>
  <c r="H52" i="1"/>
  <c r="H54" i="1" s="1"/>
  <c r="H55" i="1" s="1"/>
  <c r="E52" i="1"/>
  <c r="G203" i="1" l="1"/>
  <c r="D320" i="1" s="1"/>
  <c r="H58" i="1"/>
  <c r="D319" i="1" s="1"/>
  <c r="D321" i="1" l="1"/>
</calcChain>
</file>

<file path=xl/sharedStrings.xml><?xml version="1.0" encoding="utf-8"?>
<sst xmlns="http://schemas.openxmlformats.org/spreadsheetml/2006/main" count="1094" uniqueCount="867">
  <si>
    <t>LCR</t>
  </si>
  <si>
    <t>Currency</t>
  </si>
  <si>
    <t>1. Stock of high quality liquid assets (HQLA)</t>
  </si>
  <si>
    <t>1.1. Level 1 assets</t>
  </si>
  <si>
    <t>Market Value</t>
  </si>
  <si>
    <t>Weight</t>
  </si>
  <si>
    <t>Weighted Amount</t>
  </si>
  <si>
    <t>Coins and banknotes</t>
  </si>
  <si>
    <t>Total central bank reserves; of which:</t>
  </si>
  <si>
    <t>part of central bank reserves that can be drawn in times of stress</t>
  </si>
  <si>
    <t>Securities with a 0% risk weight:</t>
  </si>
  <si>
    <t>issued by sovereigns</t>
  </si>
  <si>
    <t>guaranteed by sovereigns</t>
  </si>
  <si>
    <t>issued or guaranteed by central banks</t>
  </si>
  <si>
    <t>issued or guaranteed by PSEs</t>
  </si>
  <si>
    <t>issued or guaranteed by BIS, IMF, ECB and European Community, or MDBs</t>
  </si>
  <si>
    <t>For non-0% risk-weighted sovereigns:</t>
  </si>
  <si>
    <t>sovereign or central bank debt securities issued in domestic currencies by the sovereign or central bank in the country in which the liquidity risk is being taken or in the bank’s home country</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</si>
  <si>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</si>
  <si>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Total stock of Level 1 assets</t>
  </si>
  <si>
    <t>Adjustment to stock of Level 1 assets</t>
  </si>
  <si>
    <t>Adjusted amount of Level 1 assets</t>
  </si>
  <si>
    <t>1.2. Level 2A assets</t>
  </si>
  <si>
    <t>Securities with a 20% risk weight:</t>
  </si>
  <si>
    <t>issued or guaranteed by MDBs</t>
  </si>
  <si>
    <t>Non-financial corporate bonds, rated AA- or better</t>
  </si>
  <si>
    <t>Covered bonds, not self-issued, rated AA- or better</t>
  </si>
  <si>
    <t>Total stock of Level 2A assets</t>
  </si>
  <si>
    <t>Adjustment to stock of Level 2A assets</t>
  </si>
  <si>
    <t>Adjusted amount of Level 2A assets</t>
  </si>
  <si>
    <t>1.3. Level 2B assets</t>
  </si>
  <si>
    <t>Residential mortgage-backed securities (RMBS), rated AA or better</t>
  </si>
  <si>
    <t xml:space="preserve">Non-financial corporate bonds, rated BBB- to A+ </t>
  </si>
  <si>
    <t xml:space="preserve">Non-financial common equity shares </t>
  </si>
  <si>
    <t>Sovereign or central bank debt securities, rated BBB- to BBB+</t>
  </si>
  <si>
    <t>Total stock of Level 2B RMBS assets</t>
  </si>
  <si>
    <t>Adjustment to stock of Level 2B RMBS assets</t>
  </si>
  <si>
    <t>Adjusted amount of Level 2B RMBS assets</t>
  </si>
  <si>
    <t>Total stock of Level 2B non-RMBS assets</t>
  </si>
  <si>
    <t>Adjustment to stock of Level 2B non-RMBS assets</t>
  </si>
  <si>
    <t>Adjusted amount of Level 2B non-RMBS assets</t>
  </si>
  <si>
    <t>Adjusted amount of Level 2B (RMBS and non-RMBS) assets</t>
  </si>
  <si>
    <t>Adjustment to stock of HQLA due to cap on Level 2B assets</t>
  </si>
  <si>
    <t>Adjustment to stock of HQLA due to cap on Level 2 assets</t>
  </si>
  <si>
    <t>1.4. Total stock of HQLA</t>
  </si>
  <si>
    <t>Total stock of HQLA</t>
  </si>
  <si>
    <t>Amount</t>
  </si>
  <si>
    <t>2. Net cash outflows</t>
  </si>
  <si>
    <t>2.1. Cash outflows</t>
  </si>
  <si>
    <t>2.1.1. Retail deposit run-off</t>
  </si>
  <si>
    <t>Total retail deposits; of which:</t>
  </si>
  <si>
    <t xml:space="preserve"> </t>
  </si>
  <si>
    <t>in transactional accounts; of which:</t>
  </si>
  <si>
    <t>eligible for a 5% run-off rate</t>
  </si>
  <si>
    <t>in non-transactional accounts with established relationships that make deposit withdrawal highly unlikely; of which:</t>
  </si>
  <si>
    <t>in non-transactional and non-relationship accounts</t>
  </si>
  <si>
    <t>Sourced from an unaffiliated third-party</t>
  </si>
  <si>
    <t>Foreign currency</t>
  </si>
  <si>
    <t>Term deposits with a remaining maturity of  &gt; 30 days</t>
  </si>
  <si>
    <t>Total retail deposits run-off</t>
  </si>
  <si>
    <t>2.1.2. Unsecured wholesale funding run-off</t>
  </si>
  <si>
    <t xml:space="preserve">Total unsecured wholesale funding </t>
  </si>
  <si>
    <t>Total funding provided by small business customers; of which:</t>
  </si>
  <si>
    <t>provided by other financial institutions and other legal entities</t>
  </si>
  <si>
    <t>provided by non-financial corporates; of which:</t>
  </si>
  <si>
    <t>where entire amount is fully covered by an effective deposit insurance scheme</t>
  </si>
  <si>
    <t>where entire amount is not fully covered by an effective deposit insurance scheme</t>
  </si>
  <si>
    <t>provided by sovereigns, central banks, PSEs and MDBs; of which:</t>
  </si>
  <si>
    <t>provided by other banks</t>
  </si>
  <si>
    <t>Unsecured debt issuance</t>
  </si>
  <si>
    <t>Additional balances required to be installed in central bank reserves</t>
  </si>
  <si>
    <t>Total unsecured wholesale funding run-off</t>
  </si>
  <si>
    <t>2.1.3. Secured funding run-off</t>
  </si>
  <si>
    <t>Amount Received</t>
  </si>
  <si>
    <t>Market Value of Extended Collateral</t>
  </si>
  <si>
    <t>Transactions maturing ≤ 30 days conducted with the bank's domestic central bank; of which:</t>
  </si>
  <si>
    <t>Backed by Level 1 assets; of which:</t>
  </si>
  <si>
    <t>Backed by Level 2A assets; of which:</t>
  </si>
  <si>
    <t>Backed by Level 2B RMBS assets; of which:</t>
  </si>
  <si>
    <t>Backed by Level 2B non-RMBS assets; of which:</t>
  </si>
  <si>
    <t>Backed by other assets</t>
  </si>
  <si>
    <t>Transactions maturing ≤ 30 days not conducted with the bank's domestic central bank and backed by Level 1 assets; of which:</t>
  </si>
  <si>
    <t>Total secured wholesale funding run-off</t>
  </si>
  <si>
    <t>2.1.4. Additional requirements</t>
  </si>
  <si>
    <t>Undrawn committed credit and liquidity facilities to retail and small business customers</t>
  </si>
  <si>
    <t>non-financial corporates</t>
  </si>
  <si>
    <t>sovereigns, central banks, PSEs and MDBs</t>
  </si>
  <si>
    <t>Undrawn committed credit and liquidity facilities provided to banks subject to prudential supervision</t>
  </si>
  <si>
    <t>Undrawn committed credit and liquidity facilities to other legal entities</t>
  </si>
  <si>
    <t>Roll-over of Inflows</t>
  </si>
  <si>
    <t>Excess Outflows</t>
  </si>
  <si>
    <t>financial institutions</t>
  </si>
  <si>
    <t>retail clients</t>
  </si>
  <si>
    <t>small business customers</t>
  </si>
  <si>
    <t>other clients</t>
  </si>
  <si>
    <t>retail, small business customers, non-financials and other clients</t>
  </si>
  <si>
    <t>Total contractual obligations to extend funds in excess of 50% roll-over assumption</t>
  </si>
  <si>
    <t>Total additional requirements run-off</t>
  </si>
  <si>
    <t>2.1.5. Total cash outflows</t>
  </si>
  <si>
    <t>Total cash outlfows</t>
  </si>
  <si>
    <t>2.2. Cash inflows</t>
  </si>
  <si>
    <t>2.2.1. Secured lending including reverse repo and securities borrowing</t>
  </si>
  <si>
    <t>Amount Extended</t>
  </si>
  <si>
    <t>Market Value of Received Colllateral</t>
  </si>
  <si>
    <t>Reverse repo and other secured lending or securities borrowing transactions maturing ≤ 30 days</t>
  </si>
  <si>
    <t>Transactions backed by Level 1 assets; of which:</t>
  </si>
  <si>
    <t>Transactions backed by Level 2A assets; of which:</t>
  </si>
  <si>
    <t>Transactions backed by Level 2B RMBS assets; of which:</t>
  </si>
  <si>
    <t>Transactions backed by Level 2B non-RMBS assets; of which:</t>
  </si>
  <si>
    <t>Margin lending backed by non-Level 1 or non-Level 2 collateral</t>
  </si>
  <si>
    <t>Transactions backed by other collateral</t>
  </si>
  <si>
    <t>Transactions backed by Level 1 assets</t>
  </si>
  <si>
    <t>Transactions backed by Level 2A assets</t>
  </si>
  <si>
    <t>Transactions backed by Level 2B RMBS assets</t>
  </si>
  <si>
    <t>Transactions backed by Level 2B non-RMBS assets</t>
  </si>
  <si>
    <t>Total inflows on reverse repo and securities borrowing transactions</t>
  </si>
  <si>
    <t>2.2.2. Other inflows by counterparty</t>
  </si>
  <si>
    <t>Contractual inflows due in ≤ 30 days from fully performing loans, not reported as secured lending, from:</t>
  </si>
  <si>
    <t>Retail customers</t>
  </si>
  <si>
    <t>Small business customers</t>
  </si>
  <si>
    <t>Non-financial corporates</t>
  </si>
  <si>
    <t>Central banks</t>
  </si>
  <si>
    <t>Other entities</t>
  </si>
  <si>
    <t>Total of other inflows by counterparty</t>
  </si>
  <si>
    <t>2.2.3. Other cash inflows</t>
  </si>
  <si>
    <t>Other cash inflows</t>
  </si>
  <si>
    <t>Contractual inflows from securities maturing ≤ 30 days, not included anywhere above</t>
  </si>
  <si>
    <t>Other contractual cash inflows</t>
  </si>
  <si>
    <t>Total of other cash inflows</t>
  </si>
  <si>
    <t>2.2.4. Total cash inflows</t>
  </si>
  <si>
    <t xml:space="preserve">Total cash inflows before applying the cap </t>
  </si>
  <si>
    <t xml:space="preserve">Cap on cash inflows </t>
  </si>
  <si>
    <t>Total cash inflows after applying the cap</t>
  </si>
  <si>
    <t>3. Collateral swaps</t>
  </si>
  <si>
    <t>Market Value of Collateral Lent</t>
  </si>
  <si>
    <t>Market Value of Collateral Borrowed</t>
  </si>
  <si>
    <t>Weight Outflows</t>
  </si>
  <si>
    <t>Weighted Amount Outflows</t>
  </si>
  <si>
    <t>Weight Inflows</t>
  </si>
  <si>
    <t>Weighted Amount Inflows</t>
  </si>
  <si>
    <t>Collateral swaps maturing ≤ 30 days:</t>
  </si>
  <si>
    <t>Level 1 assets are lent and Level 1 assets are borrowed; of which:</t>
  </si>
  <si>
    <t>Level 1 assets are lent and Level 2A assets are borrowed; of which:</t>
  </si>
  <si>
    <t>Level 1 assets are lent and Level 2B RMBS assets are borrowed; of which:</t>
  </si>
  <si>
    <t>Level 1 assets are lent and Level 2B non-RMBS assets are borrowed; of which:</t>
  </si>
  <si>
    <t>Level 1 assets are lent and other assets are borrowed; of which:</t>
  </si>
  <si>
    <t>Level 2A assets are lent and Level 1 assets are borrowed; of which:</t>
  </si>
  <si>
    <t>Level 2A assets are lent and Level 2A assets are borrowed; of which:</t>
  </si>
  <si>
    <t>Level 2A assets are lent and Level 2B RMBS assets are borrowed; of which:</t>
  </si>
  <si>
    <t>Level 2A assets are lent and Level 2B non-RMBS assets are borrowed; of which:</t>
  </si>
  <si>
    <t>Level 2A assets are lent and other assets are borrowed; of which:</t>
  </si>
  <si>
    <t>Level 2B RMBS assets are lent and Level 1 assets are borrowed; of which:</t>
  </si>
  <si>
    <t>Level 2B RMBS assets are lent and Level 2A assets are borrowed; of which:</t>
  </si>
  <si>
    <t>Level 2B RMBS assets are lent and Level 2B RMBS assets are borrowed; of which:</t>
  </si>
  <si>
    <t>Level 2B RMBS assets are lent and Level 2B non-RMBS assets are borrowed; of which:</t>
  </si>
  <si>
    <t>Level 2B RMBS assets are lent and other assets are borrowed; of which:</t>
  </si>
  <si>
    <t>Level 2B non-RMBS assets are lent and Level 1 assets are borrowed; of which:</t>
  </si>
  <si>
    <t>Level 2B non-RMBS assets are lent and Level 2A assets are borrowed; of which:</t>
  </si>
  <si>
    <t>Level 2B non-RMBS assets are lent and Level 2B RMBS assets are borrowed; of which:</t>
  </si>
  <si>
    <t>Level 2B non-RMBS assets are lent and Level 2B non-RMBS assets are borrowed; of which:</t>
  </si>
  <si>
    <t>Level 2B non-RMBS assets are lent and other assets are borrowed; of which:</t>
  </si>
  <si>
    <t>Other assets are lent and Level 1 assets are borrowed; of which:</t>
  </si>
  <si>
    <t>Other assets are lent and Level 2A assets are borrowed; of which:</t>
  </si>
  <si>
    <t>Other assets are lent and Level 2B RMBS assets are borrowed; of which:</t>
  </si>
  <si>
    <t>Other assets are lent and Level 2B non-RMBS assets are borrowed; of which:</t>
  </si>
  <si>
    <t>Other assets are lent and other assets are borrowed</t>
  </si>
  <si>
    <t>Level 1 assets are lent and Level 1 assets are borrowed</t>
  </si>
  <si>
    <t>Level 1 assets are lent and Level 2A assets are borrowed</t>
  </si>
  <si>
    <t>Level 1 assets are lent and Level 2B RMBS assets are borrowed</t>
  </si>
  <si>
    <t>Level 1 assets are lent and Level 2B non-RMBS assets are borrowed</t>
  </si>
  <si>
    <t>Level 1 assets are lent and other assets are borrowed</t>
  </si>
  <si>
    <t>Level 2A assets are lent and Level 1 assets are borrowed</t>
  </si>
  <si>
    <t>Level 2A assets are lent and Level 2A assets are borrowed</t>
  </si>
  <si>
    <t>Level 2A assets are lent and Level 2B RMBS assets are borrowed</t>
  </si>
  <si>
    <t>Level 2A assets are lent and Level 2B non-RMBS assets are borrowed</t>
  </si>
  <si>
    <t>Level 2A assets are lent and other assets are borrowed</t>
  </si>
  <si>
    <t>Level 2B RMBS assets are lent and Level 1 assets are borrowed</t>
  </si>
  <si>
    <t>Level 2B RMBS assets are lent and Level 2A assets are borrowed</t>
  </si>
  <si>
    <t>Level 2B RMBS assets are lent and Level 2B RMBS assets are borrowed</t>
  </si>
  <si>
    <t>Level 2B RMBS assets are lent and Level 2B non-RMBS assets are borrowed</t>
  </si>
  <si>
    <t>Level 2B RMBS assets are lent and other assets are borrowed</t>
  </si>
  <si>
    <t>Level 2B non-RMBS assets are lent and Level 1 assets are borrowed</t>
  </si>
  <si>
    <t>Level 2B non-RMBS assets are lent and Level 2A assets are borrowed</t>
  </si>
  <si>
    <t>Level 2B non-RMBS assets are lent and Level 2B RMBS assets are borrowed</t>
  </si>
  <si>
    <t>Level 2B non-RMBS assets are lent and Level 2B non-RMBS assets are borrowed</t>
  </si>
  <si>
    <t>Level 2B non-RMBS assets are lent and other assets are borrowed</t>
  </si>
  <si>
    <t>Other assets are lent and Level 1 assets are borrowed</t>
  </si>
  <si>
    <t>Other assets are lent and Level 2A assets are borrowed</t>
  </si>
  <si>
    <t>Other assets are lent and Level 2B RMBS assets are borrowed</t>
  </si>
  <si>
    <t>Other assets are lent and Level 2B non-RMBS assets are borrowed</t>
  </si>
  <si>
    <t>Total outflows and total inflows from collateral swaps</t>
  </si>
  <si>
    <t>Addition</t>
  </si>
  <si>
    <t>Reduction</t>
  </si>
  <si>
    <t>Adjustments to Level 1 assets due to collateral swaps</t>
  </si>
  <si>
    <t>Adjustments to Level 2A assets due to collateral swaps</t>
  </si>
  <si>
    <t>Adjustments to Level 2B RMBS assets due to collateral swaps</t>
  </si>
  <si>
    <t>Adjustments to Level 2B non-RMBS assets due to collateral swaps</t>
  </si>
  <si>
    <t>4. LCR</t>
  </si>
  <si>
    <t>Total stock of high quality liquid assets</t>
  </si>
  <si>
    <t>Net cash outflows</t>
  </si>
  <si>
    <t>($000's)</t>
  </si>
  <si>
    <t>A separate form is required on a consolidated basis in BSD, USD, as well as for each significant currency</t>
  </si>
  <si>
    <t>part of central bank reserves that cannot be drawn in times of stress (5% Statutory Requirement)</t>
  </si>
  <si>
    <t>Less Stable (Uninsured) deposits</t>
  </si>
  <si>
    <t xml:space="preserve">eligible for a 5% run-off rate </t>
  </si>
  <si>
    <t xml:space="preserve">       </t>
  </si>
  <si>
    <t xml:space="preserve">All other secured funding transactions maturing ≤ 30 days </t>
  </si>
  <si>
    <t>Net Derivatives cash outflow</t>
  </si>
  <si>
    <t>Undrawn committed credit and liquidity facilities to</t>
  </si>
  <si>
    <t>Undrawn committed credit and liquidity facilities provided to other Financial Institutions</t>
  </si>
  <si>
    <t>Additional contractual obligations to extend funds within a 30-day period to</t>
  </si>
  <si>
    <t>Any Other contractual cash outflows (including those related to unsecured collateral borrowings and uncovered short positions)</t>
  </si>
  <si>
    <t>Reference</t>
  </si>
  <si>
    <r>
      <t xml:space="preserve">Stable (Insured) deposits </t>
    </r>
    <r>
      <rPr>
        <i/>
        <sz val="10"/>
        <color indexed="8"/>
        <rFont val="Book Antiqua"/>
        <family val="1"/>
      </rPr>
      <t>(Covered by Deposit Insurance)</t>
    </r>
    <r>
      <rPr>
        <sz val="10"/>
        <color indexed="8"/>
        <rFont val="Book Antiqua"/>
        <family val="1"/>
      </rPr>
      <t>; of which:</t>
    </r>
  </si>
  <si>
    <r>
      <t xml:space="preserve">Of which collateral is </t>
    </r>
    <r>
      <rPr>
        <b/>
        <sz val="10"/>
        <color indexed="8"/>
        <rFont val="Book Antiqua"/>
        <family val="1"/>
      </rPr>
      <t>not re-used</t>
    </r>
    <r>
      <rPr>
        <sz val="10"/>
        <color indexed="8"/>
        <rFont val="Book Antiqua"/>
        <family val="1"/>
      </rPr>
      <t xml:space="preserve"> (ie is not rehypothecated) to cover the reporting institution's outright short positions</t>
    </r>
  </si>
  <si>
    <r>
      <t xml:space="preserve">Of which collateral </t>
    </r>
    <r>
      <rPr>
        <b/>
        <sz val="10"/>
        <color indexed="8"/>
        <rFont val="Book Antiqua"/>
        <family val="1"/>
      </rPr>
      <t>is re-used</t>
    </r>
    <r>
      <rPr>
        <sz val="10"/>
        <color indexed="8"/>
        <rFont val="Book Antiqua"/>
        <family val="1"/>
      </rPr>
      <t xml:space="preserve"> (ie is rehypothecated) in transactions to cover the reporting insitution's outright short positions </t>
    </r>
  </si>
  <si>
    <r>
      <t xml:space="preserve">Of which the borrowed assets </t>
    </r>
    <r>
      <rPr>
        <b/>
        <sz val="10"/>
        <color indexed="8"/>
        <rFont val="Book Antiqua"/>
        <family val="1"/>
      </rPr>
      <t>are not re-used</t>
    </r>
    <r>
      <rPr>
        <sz val="10"/>
        <color indexed="8"/>
        <rFont val="Book Antiqua"/>
        <family val="1"/>
      </rPr>
      <t xml:space="preserve"> (ie are not rehypothecated) to cover short positions </t>
    </r>
  </si>
  <si>
    <r>
      <t xml:space="preserve">Of which the borrowed assets </t>
    </r>
    <r>
      <rPr>
        <b/>
        <sz val="10"/>
        <color indexed="8"/>
        <rFont val="Book Antiqua"/>
        <family val="1"/>
      </rPr>
      <t>are re-used</t>
    </r>
    <r>
      <rPr>
        <sz val="10"/>
        <color indexed="8"/>
        <rFont val="Book Antiqua"/>
        <family val="1"/>
      </rPr>
      <t xml:space="preserve"> (ie are rehypothecated) in transactions to cover short positions</t>
    </r>
  </si>
  <si>
    <t>Transactions involving eligible HQLA</t>
  </si>
  <si>
    <t>Transactions not involving eligible HQLA</t>
  </si>
  <si>
    <t>Net Derivatives cash inflow</t>
  </si>
  <si>
    <t xml:space="preserve">Credit or liquidity facilities provided to the reporting bank </t>
  </si>
  <si>
    <t>Financial institutions</t>
  </si>
  <si>
    <t>LCR Classification</t>
  </si>
  <si>
    <t>LCR Classification Identifier</t>
  </si>
  <si>
    <t>Description</t>
  </si>
  <si>
    <t>Instructions</t>
  </si>
  <si>
    <t>Level 1 assets - coins and banknotes</t>
  </si>
  <si>
    <t>Coins and banknotes currently held by the institution that are immediately available to meet obligations. Deposits placed at, or receivables from, other institutions should be reported in the inflows section.</t>
  </si>
  <si>
    <t>Level 1 assets - withdrawable central bank reserves</t>
  </si>
  <si>
    <t>Total amount held in central bank reserves and overnight and term deposits placed at a central bank which can be drawn down in times of stress.  Amounts required to be installed in the central bank reserves within 30 days should be reported under the classification 21231 'Additional balances required to be installed in central bank reserves'.</t>
  </si>
  <si>
    <t>Level 1 assets - non-withdrawable central bank reserves</t>
  </si>
  <si>
    <t>Total amount held in central bank reserves including institutions’ overnight and term deposits with a central bank, which cannot be drawn down in times of stress. For term deposits that do not qualify as eligible for the stock of HQLA, if the term expires within 30 days, the term deposit could be considered as an inflow (reported under the classification 22204 'Contractual inflows - central banks').</t>
  </si>
  <si>
    <t>Level 1 assets - 0% RW securities issued by sovereigns</t>
  </si>
  <si>
    <t>The market value (pre-haircut) of qualifying marketable debt securities issued by sovereigns, receiving a 0% risk weight under the standardised approach to credit risk.</t>
  </si>
  <si>
    <t>Level 1 assets - 0% RW securities guaranteed by sovereigns</t>
  </si>
  <si>
    <t>The market value (pre-haircut) of qualifying marketable debt securities guaranteed by sovereigns, receiving a 0% risk weight under the standardised approach to credit risk.</t>
  </si>
  <si>
    <t>Level 1 assets - 0% RW securities issued or guaranteed by central banks</t>
  </si>
  <si>
    <t>The market value (pre-haircut) of qualifying marketable debt securities issued or guaranteed by central banks, receiving a 0% risk weight under the standardised approach to credit risk.</t>
  </si>
  <si>
    <t>Level 1 assets - 0% RW securities issued or guaranteed by PSEs</t>
  </si>
  <si>
    <t>The market value (pre-haircut) of qualifying marketable debt securities issued or guaranteed by public sector entities, receiving a 0% risk weight under the standardised approach to credit risk.</t>
  </si>
  <si>
    <t>Level 1 assets - 0% RW securities issued or guaranteed by BIS, IMF, ECB and European Community, or MDBs</t>
  </si>
  <si>
    <t>The market value (pre-haircut) of qualifying marketable debt securities issued or guaranteed by the Bank for International Settlements, the International Monetary Fund, the European Central Bank (ECB) and European Community, or multilateral development banks (MDBs), receiving a 0% risk weight under the standardised approach to credit risk.</t>
  </si>
  <si>
    <t>Level 1 assets - non-0% RW securities issued in domestic currencies</t>
  </si>
  <si>
    <t>The market value (pre-haircut) of qualifying debt securities issued by the sovereign or central bank in the domestic currency of that country, that are not eligible for inclusion under the classifications 11004 'Level 1 assets - 0% RW securities issued by sovereigns' or 11005 'Level 1 assets - 0% RW securities guaranteed by sovereigns' because of the non-0% risk weight of that country.  Institutions are only permitted to include debt issued by sovereigns or central banks of their home jurisdictions or, to the extent of the liquidity risk taken in other jurisdictions, of those jurisdictions.</t>
  </si>
  <si>
    <t>Level 1 assets - non-0% RW securities issued in foreign currencies</t>
  </si>
  <si>
    <t>The market value (pre-haircut) of qualifying debt securities issued by the domestic sovereign or central bank in foreign currencies (that are not eligible for inclusion under the classifications 11004 'Level 1 assets - 0% RW securities issued by sovereigns' or 11005 'Level 1 assets - 0% RW securities guaranteed by sovereigns' because of the non-0% risk weight of that country), up to the amount of the institution’s stressed net cash outflows in that specific foreign currency stemming from the institution’s operations in the jurisdiction where the institution’s liquidity risk is being taken.</t>
  </si>
  <si>
    <t>Level 2A assets - 20% RW securities issued by sovereigns</t>
  </si>
  <si>
    <t>The market value (pre-haircut) of qualifying marketable debt securities issued by sovereigns, receiving a 20% risk weight under the standardised approach to credit risk, and not included under the classifications 11009 'Level 1 assets - non-0% RW securities issued in domestic currencies' or 11010 'Level 1 assets - non-0% RW securities issued in foreign currencies'.</t>
  </si>
  <si>
    <t>Level 2A assets - 20% RW securities guaranteed by sovereigns</t>
  </si>
  <si>
    <t>The market value (pre-haircut) of qualifying marketable debt securities guaranteed by sovereigns, receiving a 20% risk weight under the standardised approach to credit risk.</t>
  </si>
  <si>
    <t>Level 2A assets - 20% RW securities issued or guaranteed by central banks</t>
  </si>
  <si>
    <t>The market value (pre-haircut) of qualifying marketable debt securities issued or guaranteed by central banks, receiving a 20% risk weight under the standardised approach to credit risk, and not included under the classifications 11009 'Level 1 assets - non-0% RW securities issued in domestic currencies' or 11010 'Level 1 assets - non-0% RW securities issued in foreign currencies'.</t>
  </si>
  <si>
    <t>Level 2A assets - 20% RW securities issued or guaranteed by PSEs</t>
  </si>
  <si>
    <t>The market value (pre-haircut) of qualifying marketable debt securities issued or guaranteed by PSEs, receiving a 20% risk weight under the standardised approach to credit risk.</t>
  </si>
  <si>
    <t>Level 2A assets - 20% RW securities issued or guaranteed by MDBs</t>
  </si>
  <si>
    <t>The market value (pre-haircut) of qualifying marketable debt securities issued or guaranteed by multilateral development banks, receiving a 20% risk weight under the standardised approach to credit risk.</t>
  </si>
  <si>
    <t>Level 2A assets - non-financial corporate bonds rated AA- or better</t>
  </si>
  <si>
    <t>The market value (pre-haircut) of qualifying non-financial corporate bonds (including commercial paper) rated AA- or better</t>
  </si>
  <si>
    <t>Level 2A assets - covered bonds rated AA- or better</t>
  </si>
  <si>
    <t>The market value (pre-haircut) of qualifying covered bonds, not self-issued, rated AA- or better</t>
  </si>
  <si>
    <t>Level 2B assets - RMBS rated AA or better</t>
  </si>
  <si>
    <t>The market value (pre-haircut) of qualifying RMBS rated AA or better</t>
  </si>
  <si>
    <t xml:space="preserve">Level 2B assets - non-financial corporate bonds rated BBB- to A+ </t>
  </si>
  <si>
    <t>The market value (pre-haircut) of qualifying non-financial corporate debt securities (including commercial paper) rated BBB- to A+</t>
  </si>
  <si>
    <t xml:space="preserve">Level 2B assets - non-financial common equity shares </t>
  </si>
  <si>
    <t>The market value (pre-haircut) of qualifying non-financial common equity shares</t>
  </si>
  <si>
    <t>Level 2B assets - sovereign or central bank debt securities, rated BBB- to BBB+</t>
  </si>
  <si>
    <t>The market value (pre-haircut) of qualifying sovereign or central bank debt securities, rated BBB- to BBB+ that are not already included under the classifications 11009 'Level 1 assets - non-0% RW securities issued in domestic currencies' or 11010 'Level 1 assets - non-0% RW securities issued in foreign currencies'.</t>
  </si>
  <si>
    <t>Retail deposits - insured, transactional 5% rate</t>
  </si>
  <si>
    <t>Retail deposits - insured, non-transactional established relationship 5% rate</t>
  </si>
  <si>
    <t>Retail deposits - insured, non-transactional non-relationship</t>
  </si>
  <si>
    <t>Total retail deposits that are fully insured by an effective deposit insurance scheme in accounts that are non-transactional where there is not an established relationship that makes deposit withdrawal highly unlikely.</t>
  </si>
  <si>
    <t>Retail deposits - uninsured</t>
  </si>
  <si>
    <t>Total retail deposits that are non-maturing or mature within 30 days that are not fully insured by an effective deposit insurance scheme.</t>
  </si>
  <si>
    <t>Retail deposits - sourced from an unaffiliated third-party</t>
  </si>
  <si>
    <t>Total retail deposits that are sourced from an unaffiliated third-party (i.e. an entity that is not branded with the institution or that is not branded as a subsidiary of the institution).</t>
  </si>
  <si>
    <t>Retail deposits - foreign currency</t>
  </si>
  <si>
    <t>Total retail deposits that are denominated in a foreign currency (i.e. deposits denominated in any other currency than the domestic currency in a jurisdiction in which the institution operates).</t>
  </si>
  <si>
    <t>Retail deposits - term deposits &gt; 30 day maturity</t>
  </si>
  <si>
    <t>Total retail deposits with a residual maturity or withdrawal notice period greater than 30 days where the depositor has no legal right to withdraw deposits within 30 days, or where early withdrawal results in a significant penalty that is materially greater than the loss of interest.</t>
  </si>
  <si>
    <t>Small business deposits - insured, transactional 5% rate</t>
  </si>
  <si>
    <t>Small business deposits - insured, non-transactional established relationship 5% rate</t>
  </si>
  <si>
    <t>Small business deposits - insured, non-transactional non-relationship</t>
  </si>
  <si>
    <t>Total small business deposits that are fully insured by an effective deposit insurance scheme in accounts that are non-transactional where there is not an established relationship that makes deposit withdrawal highly unlikely.</t>
  </si>
  <si>
    <t>Small business deposits - uninsured</t>
  </si>
  <si>
    <t>Total small business deposits that are non-maturing or mature within 30 days that are not fully insured by an effective deposit insurance scheme.</t>
  </si>
  <si>
    <t>Small business deposits - sourced from an unaffiliated third-party</t>
  </si>
  <si>
    <t>Total small business deposits that are sourced from an unaffiliated third-party (i.e. an entity that is not branded with the institution or that is not branded as a subsidiary of the institution).</t>
  </si>
  <si>
    <t>Small business deposits - foreign currency</t>
  </si>
  <si>
    <t>Total small business deposits that are denominated in a foreign currency (i.e. deposits denominated in any other currency than the domestic currency in a jurisdiction in which the institution operates).</t>
  </si>
  <si>
    <t>Small business deposits - term deposits &gt; 30 day maturity</t>
  </si>
  <si>
    <t>Total small business deposits with a residual maturity or withdrawal notice period greater than 30 days where the depositor has no legal right to withdraw deposits within 30 days, or where early withdrawal results in a significant penalty that is materially greater than the loss of interest.</t>
  </si>
  <si>
    <t xml:space="preserve">Total of all notes, bonds and other debt securities (excluding on bonds sold exclusively to the retail or small business customer markets, and excluding outflows on covered bonds). </t>
  </si>
  <si>
    <t xml:space="preserve">Amounts to be installed in the central bank reserves within 30 days. </t>
  </si>
  <si>
    <t>Secured funding - with domestic central bank - Level 1 assets (transactions using eligible HQLA) - amount received</t>
  </si>
  <si>
    <t>The amount received from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</si>
  <si>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Secured funding - with domestic central bank - Level 1 assets (transactions using eligible HQLA) - market value of collateral extended</t>
  </si>
  <si>
    <t>The market value of collateral extended in only those secured funding or repo transactions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</si>
  <si>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Secured funding - with domestic central bank - Level 1 assets (transactions not using eligible HQLA) - amount received</t>
  </si>
  <si>
    <t>The amount received from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</si>
  <si>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Secured funding - with domestic central bank - Level 1 assets (transactions not using eligible HQLA) - market value of collateral extended</t>
  </si>
  <si>
    <t>The market value of collateral extended in only those secured funding or repo transactions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</si>
  <si>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Secured funding - with domestic central bank - Level 2A assets (transactions using eligible HQLA) - amount received</t>
  </si>
  <si>
    <t>The amount received from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</si>
  <si>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Secured funding - with domestic central bank - Level 2A assets (transactions using eligible HQLA) - market value of collateral extended</t>
  </si>
  <si>
    <t>The market value of collateral extended in only those secured funding or repo transactions with the institution’s domestic central bank that mature within 30 days and are backed by Level 2A assets and where the Level 2A assets would otherwise have been reported in the institution's eligible Level 2A assets (if they were not already securing the particular transaction in question) because (i) they would be held unencumbered, and (ii) they would meet the operational requirements for HQLA.</t>
  </si>
  <si>
    <t>Secured funding - with domestic central bank - Level 2A assets (transactions not using eligible HQLA) - amount received</t>
  </si>
  <si>
    <t>The amount received from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</si>
  <si>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Secured funding - with domestic central bank - Level 2A assets (transactions not using eligible HQLA) - market value of collateral extended</t>
  </si>
  <si>
    <t>The market value of collateral extended in only those secured funding or repo transactions with the institution’s domestic central bank that mature within 30 days and are backed by Level 2A assets and where the Level 2A assets would not otherwise have been reported in the institution's eligible Level 2A assets (if they were not already securing the particular transaction in question) because (i) they would not be held unencumbered, and/or (ii) they would not meet the operational requirements for HQLA.</t>
  </si>
  <si>
    <t>Secured funding - with domestic central bank - Level 2B RMBS assets (transactions using eligible HQLA) - amount received</t>
  </si>
  <si>
    <t>The amount received from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</si>
  <si>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Secured funding - with domestic central bank - Level 2B RMBS assets (transactions using eligible HQLA) - market value of collateral extended</t>
  </si>
  <si>
    <t>The market value of collateral extended in only those secured funding or repo transactions with the institution’s domestic central bank that mature within 30 days and are backed by Level 2B RMBS assets and where the Level 2B RMBS assets would otherwise have been reported in the institution's eligible Level 2B RMBS assets (if they were not already securing the particular transaction in question) because (i) they would be held unencumbered, and (ii) they would meet the operational requirements for HQLA.</t>
  </si>
  <si>
    <t>Secured funding - with domestic central bank - Level 2B RMBS assets (transactions not using eligible HQLA) - amount received</t>
  </si>
  <si>
    <t>The amount received from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</si>
  <si>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Secured funding - with domestic central bank - Level 2B RMBS assets (transactions not using eligible HQLA) - market value of collateral extended</t>
  </si>
  <si>
    <t>The market value of collateral extended in only those secured funding or repo transactions with the institution’s domestic central bank that mature within 30 days and are backed by Level 2B RMBS assets and where the Level 2B RMBS assets would not otherwise have been reported in the institution's eligible Level 2B RMBS assets (if they were not already securing the particular transaction in question) because (i) they would not be held unencumbered, and/or (ii) they would not meet the operational requirements for HQLA.</t>
  </si>
  <si>
    <t>Secured funding - with domestic central bank - Level 2B non-RMBS assets (transactions using eligible HQLA) - amount received</t>
  </si>
  <si>
    <t>The amount received from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</si>
  <si>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with domestic central bank - Level 2B non-RMBS assets (transactions using eligible HQLA) - market value of collateral extended</t>
  </si>
  <si>
    <t>The market value of collateral extended in only those secured funding or repo transactions with the institution’s domestic central bank that mature within 30 days and are backed by Level 2B non-RMBS assets and where the Level 2B non-RMBS assets would otherwise have been reported in the institution's eligible Level 2B non-RMBS assets (if they were not already securing the particular transaction in question) because (i) they would be held unencumbered, and (ii) they would meet the operational requirements for HQLA.</t>
  </si>
  <si>
    <t>Secured funding - with domestic central bank - Level 2B non-RMBS assets (transactions not using eligible HQLA) - amount received</t>
  </si>
  <si>
    <t>The amount received from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</si>
  <si>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with domestic central bank - Level 2B non-RMBS assets (transactions not using eligible HQLA) - market value of collateral extended</t>
  </si>
  <si>
    <t>The market value of collateral extended in only those secured funding or repo transactions with the institution’s domestic central bank that mature within 30 days and are backed by Level 2B non-RMBS assets and where the Level 2B non-RMBS assets would not otherwise have been reported in the institution's eligible Level 2B non-RMBS assets (if they were not already securing the particular transaction in question) because (i) they would not be held unencumbered, and/or (ii) they would not meet the operational requirements for HQLA.</t>
  </si>
  <si>
    <t>Secured funding - with domestic central bank - non-HQLA assets (all transactions) - amount received</t>
  </si>
  <si>
    <t>The amount received from all secured funding or repo transactions with the institution’s domestic central bank that mature within 30 days and are backed by non-HQLA assets.</t>
  </si>
  <si>
    <t>Secured funding - with domestic central bank - non-HQLA assets (all transactions) - market value of collateral extended</t>
  </si>
  <si>
    <t>The market value of collateral extended in all secured funding or repo transactions with the institution’s domestic central bank that mature within 30 days and are backed by non-HQLA assets.</t>
  </si>
  <si>
    <t>Secured funding - not with domestic central bank - Level 1 assets (transactions using eligible HQLA) - amount received</t>
  </si>
  <si>
    <t>The amount received from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</si>
  <si>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Secured funding - not with domestic central bank - Level 1 assets (transactions using eligible HQLA) - market value of collateral extended</t>
  </si>
  <si>
    <t>The market value of collateral extended in only those secured funding or repo transactions that are not conducted with the institution’s domestic central bank that mature within 30 days and are backed by Level 1 assets and where the Level 1 assets would otherwise have been reported in the institution's eligible Level 1 assets (if they were not already securing the particular transaction in question) because (i) they would be held unencumbered, and (ii) they would meet the operational requirements for HQLA.</t>
  </si>
  <si>
    <t>Secured funding - not with domestic central bank - Level 1 assets (transactions not using eligible HQLA) - amount received</t>
  </si>
  <si>
    <t>The amount received from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</si>
  <si>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Secured funding - not with domestic central bank - Level 1 assets (transactions not using eligible HQLA) - market value of collateral extended</t>
  </si>
  <si>
    <t>The market value of collateral extended in only those secured funding or repo transactions that are not conducted with the institution’s domestic central bank that mature within 30 days and are backed by Level 1 assets and where the Level 1 assets would not otherwise have been reported in the institution's eligible Level 1 assets (if they were not already securing the particular transaction in question) because (i) they would not be held unencumbered, and/or (ii) they would not meet the operational requirements for HQLA.</t>
  </si>
  <si>
    <t>Secured funding - not with domestic sovereign, MDB or domestic PSE not with 20% RW - non-HQLA assets (all transactions) - amount received</t>
  </si>
  <si>
    <t>The amount received from all secured funding or repo transactions that are not conducted with the institution’s domestic sovereign, a MDB, or a domestic PSE with a 20% risk-weight that mature within 30 days and are backed by non-HQLA assets.</t>
  </si>
  <si>
    <t>Secured funding - not with domestic sovereign, MDB or domestic PSE not with 20% RW - non-HQLA assets (all transactions) - market value of collateral extended</t>
  </si>
  <si>
    <t>The market value of collateral extended in all secured funding or repo transactions that are not conducted with the institution’s domestic sovereign, a MDB, or a domestic PSE with a 20% risk-weight that mature within 30 days and are backed by non-HQLA assets.</t>
  </si>
  <si>
    <t>Derivatives cash outflow</t>
  </si>
  <si>
    <t>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outflows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t>
  </si>
  <si>
    <t>Undrawn committed credit and liquidity facilities - retail and small business customers</t>
  </si>
  <si>
    <t>Balances of undrawn committed credit and liquidity facilities extended by the institution to natural persons and small business customers.</t>
  </si>
  <si>
    <t>Undrawn committed credit facilities - non-financial corporates</t>
  </si>
  <si>
    <t>Balances of undrawn committed credit facilities extended by the institution to non-financial institution corporations (excluding small business customers). The amount reported should also include any ‘additional capacity’ of liquidity facilities provided to non-financial corporates.</t>
  </si>
  <si>
    <t>Undrawn committed liquidity facilities - non-financial corporates</t>
  </si>
  <si>
    <t>The amount of undrawn committed liquidity facilities should be the amount of currently outstanding debt (or proportionate share if a syndicated facility) issued by non-financial institution corporations (excluding small business customers) maturing within a 30 day period that is backstopped by the facility.</t>
  </si>
  <si>
    <t>Undrawn committed credit facilities - sovereigns, central banks, PSEs, MDBs</t>
  </si>
  <si>
    <t>Balances of undrawn committed credit facilities extended by the institution to sovereigns, central banks, PSEs, and multilateral development banks. The amount reported should also include any ‘additional capacity’ of liquidity facilities provided to sovereigns, central banks, PSEs, and multilateral development banks.</t>
  </si>
  <si>
    <t>Undrawn committed liquidity facilities - sovereigns, central banks, PSEs, MDBs</t>
  </si>
  <si>
    <t>The amount of undrawn committed liquidity facilities should be the amount of currently outstanding debt (or proportionate share if a syndicated facility) issued by sovereigns, central banks, PSEs, or multilateral development banks maturing within a 30 day period that is backstopped by the facility.</t>
  </si>
  <si>
    <t>Undrawn committed credit and liquidity facilities - banks subject to prudential supervision</t>
  </si>
  <si>
    <t>Balances of undrawn committed credit and liquidity facilities extended to banks that are subject to prudential supervision.</t>
  </si>
  <si>
    <t>Undrawn committed credit facilities - other FIs</t>
  </si>
  <si>
    <t>Balances of undrawn committed credit facilities extended by the institution to other financial institutions (including securities firms, insurance companies, fiduciaries and beneficiaries). The amount reported should also include any ‘additional capacity’ of liquidity facilities provided to other financial institutions (including securities firms, insurance companies, fiduciaries and beneficiaries).</t>
  </si>
  <si>
    <t>Undrawn committed liquidity facilities - other FIs</t>
  </si>
  <si>
    <t>The amount of undrawn committed liquidity facilities should be the amount of currently outstanding debt (or proportionate share if a syndicated facility) issued by other financial institutions (including securities firms, insurance companies, fiduciaries and beneficiaries) maturing within a 30 day period that is backstopped by the facility.</t>
  </si>
  <si>
    <t>Undrawn committed credit and liqudity facilities - other legal entities</t>
  </si>
  <si>
    <t>Balances of undrawn committed credit and liquidity facilities extended to other legal entities, including hedge funds, money market funds and special purpose funding vehicles (e.g. SPEs or conduits), or other vehicles used to finance the institution's own assets.</t>
  </si>
  <si>
    <t>Other contractual obligations to extend funds - FIs</t>
  </si>
  <si>
    <t>Any contractual lending obligations to financial institutions not captured elsewhere.</t>
  </si>
  <si>
    <t>Other contractual obligations to extend funds - retail customers</t>
  </si>
  <si>
    <t>The full amount of contractual obligations to extend funds to retail clients within the next 30 calendar days (not netted for the assumed roll-over on the inflows that are reported under the classification 22201 'Contractual inflows - retail customers').  Unfunded commitments should be reported here only where i) the borrower has accepted the commitment extended by the institution and all conditions related to the commitments have been fully satisfied, and ii) the requirement to fund the commitment falls within the LCR’s 30-day time horizon.</t>
  </si>
  <si>
    <t>Other contractual obligations to extend funds - small business customers</t>
  </si>
  <si>
    <t>The full amount of contractual obligations to extend funds to small business customers within the next 30 calendar days (not netted for the assumed roll-over on the inflows that are reported under the classification 22202 'Contractual inflows - small business customers').</t>
  </si>
  <si>
    <t>Other contractual obligations to extend funds - non-financial corporate customers</t>
  </si>
  <si>
    <t>The full amount of contractual obligations to extend funds to non-financial corporate clients within the next 30 calendar days (not netted for the assumed roll-over on the inflows that are reported under the classification 22203 'Contractual inflows - non-financial corporate customers').</t>
  </si>
  <si>
    <t>Other contractual obligations to extend funds - other customers</t>
  </si>
  <si>
    <t>The full amount of contractual obligations to extend funds to other clients within the next 30 calendar days (not netted for the assumed roll-over on the inflows that are reported under the classification 22208 'Contractual inflows - other entities').</t>
  </si>
  <si>
    <t>Secured lending - collateral not re-used - Level 1 assets (transactions using eligible HQLA) - amount extended</t>
  </si>
  <si>
    <t>The amount of cash extended in only those reverse repo or securities borrowing transactions maturing within 30 days where the received collateral is of Level 1 quality and is reported in the institution's eligible Level 1 assets as the assets meet the operational requirements for HQLA , and the received collateral has not been re-used (not rehypothecated) to cover the institution’s outright short positions.</t>
  </si>
  <si>
    <t>Secured lending - collateral not re-used - Level 1 assets (transactions using eligible HQLA) - market value of collateral received</t>
  </si>
  <si>
    <t>The market value of collateral received in only those reverse repo or securities borrowing transactions maturing within 30 days where the received collateral is of Level 1 quality and is reported in the institution's eligible Level 1 assets as the assets meet the operational requirements for HQLA, and the received collateral has not been re-used (not rehypothecated) to cover the institution’s outright short positions.</t>
  </si>
  <si>
    <t>Secured lending - collateral not re-used - Level 1 assets (transactions not using eligible HQLA) - amount extended</t>
  </si>
  <si>
    <t>The amount of cash extended in only those reverse repo or securities borrowing transactions maturing within 30 days where the received collateral is of Level 1 quality and is not reported in the institution's eligible Level 1 assets as the assets do not meet the operational requirements for HQLA , and the received collateral has not been re-used (not rehypothecated) to cover the institution’s outright short positions.</t>
  </si>
  <si>
    <t>Secured lending - collateral not re-used - Level 1 assets (transactions not using eligible HQLA) - market value of collateral received</t>
  </si>
  <si>
    <t>The market value of collateral received in only those reverse repo or securities borrowing transactions maturing within 30 days where the received collateral is of Level 1 quality and is not reported in the institution's eligible Level 1 assets as the assets do not meet the operational requirements for HQLA, and the received collateral has not been re-used (not rehypothecated) to cover the institution’s outright short positions.</t>
  </si>
  <si>
    <t>Secured lending - collateral not re-used - Level 2A assets (transactions using eligible HQLA) - amount extended</t>
  </si>
  <si>
    <t>The amount of cash extended in only those reverse repo or securities borrowing transactions maturing within 30 days where the received collateral is of Level 2A quality and is reported in the institution's eligible Level 2A assets as the assets meet the operational requirements for HQLA , and the received collateral has not been re-used (not rehypothecated) to cover the institution’s outright short positions.</t>
  </si>
  <si>
    <t>Secured lending - collateral not re-used - Level 2A assets (transactions using eligible HQLA) - market value of collateral received</t>
  </si>
  <si>
    <t>The market value of collateral received in only those reverse repo or securities borrowing transactions maturing within 30 days where the received collateral is of Level 2A quality and is reported in the institution's eligible Level 2A assets as the assets meet the operational requirements for HQLA, and the received collateral has not been re-used (not rehypothecated) to cover the institution’s outright short positions.</t>
  </si>
  <si>
    <t>Secured lending - collateral not re-used - Level 2A assets (transactions not using eligible HQLA) - amount extended</t>
  </si>
  <si>
    <t>The amount of cash extended in only those reverse repo or securities borrowing transactions maturing within 30 days where the received collateral is of Level 2A quality and is not reported in the institution's eligible Level 2A assets as the assets do not meet the operational requirements for HQLA , and the received collateral has not been re-used (not rehypothecated) to cover the institution’s outright short positions.</t>
  </si>
  <si>
    <t>Secured lending - collateral not re-used - Level 2A assets (transactions not using eligible HQLA) - market value of collateral received</t>
  </si>
  <si>
    <t>The market value of collateral received in only those reverse repo or securities borrowing transactions maturing within 30 days where the received collateral is of Level 2A quality and is not reported in the institution's eligible Level 2A assets as the assets do not meet the operational requirements for HQLA, and the received collateral has not been re-used (not rehypothecated) to cover the institution’s outright short positions.</t>
  </si>
  <si>
    <t>Secured lending - collateral not re-used - Level 2B RMBS assets (transactions using eligible HQLA) - amount extended</t>
  </si>
  <si>
    <t>The amount of cash extended in only those reverse repo or securities borrowing transactions maturing within 30 days where the received collateral is of Level 2B RMBS quality and is reported in the institution's eligible Level 2B RMBS assets as the assets meet the operational requirements for HQLA , and the received collateral has not been re-used (not rehypothecated) to cover the institution’s outright short positions.</t>
  </si>
  <si>
    <t>Secured lending - collateral not re-used - Level 2B RMBS assets (transactions using eligible HQLA) - market value of collateral received</t>
  </si>
  <si>
    <t>The market value of collateral received in only those reverse repo or securities borrowing transactions maturing within 30 days where the received collateral is of Level 2B RMBS quality and is reported in the institution's eligible Level 2B RMBS assets as the assets meet the operational requirements for HQLA, and the received collateral has not been re-used (not rehypothecated) to cover the institution’s outright short positions.</t>
  </si>
  <si>
    <t>Secured lending - collateral not re-used - Level 2B RMBS assets (transactions not using eligible HQLA) - amount extended</t>
  </si>
  <si>
    <t>The amount of cash extended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 and the received collateral has not been re-used (not rehypothecated) to cover the institution’s outright short positions.</t>
  </si>
  <si>
    <t>Secured lending - collateral not re-used - Level 2B RMBS assets (transactions not using eligible HQLA) - market value of collateral received</t>
  </si>
  <si>
    <t>The market value of collateral received in only those reverse repo or securities borrowing transactions maturing within 30 days where the received collateral is of Level 2B RMBS quality and is not reported in the institution's eligible Level 2B RMBS assets as the assets do not meet the operational requirements for HQLA, and the received collateral has not been re-used (not rehypothecated) to cover the institution’s outright short positions.</t>
  </si>
  <si>
    <t>Secured lending - collateral not re-used - Level 2B non-RMBS assets (transactions using eligible HQLA) - amount extended</t>
  </si>
  <si>
    <t>The amount of cash extended in only those reverse repo or securities borrowing transactions maturing within 30 days where the received collateral is of Level 2B non-RMBS quality and is reported in the institution's eligible Level 2B non-RMBS assets as the assets meet the operational requirements for HQLA , and the received collateral has not been re-used (not rehypothecated) to cover the institution’s outright short positions.</t>
  </si>
  <si>
    <t>Secured lending - collateral not re-used - Level 2B non-RMBS assets (transactions using eligible HQLA) - market value of collateral received</t>
  </si>
  <si>
    <t>The market value of collateral received in only those reverse repo or securities borrowing transactions maturing within 30 days where the received collateral is of Level 2B non-RMBS quality and is reported in the institution's eligible Level 2B non-RMBS assets as the assets meet the operational requirements for HQLA, and the received collateral has not been re-used (not rehypothecated) to cover the institution’s outright short positions.</t>
  </si>
  <si>
    <t>Secured lending - collateral not re-used - Level 2B non-RMBS assets (transactions not using eligible HQLA) - amount extended</t>
  </si>
  <si>
    <t>The amount of cash extended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 and the received collateral has not been re-used (not rehypothecated) to cover the institution’s outright short positions.</t>
  </si>
  <si>
    <t>Secured lending - collateral not re-used - Level 2B non-RMBS assets (transactions not using eligible HQLA) - market value of collateral received</t>
  </si>
  <si>
    <t>The market value of collateral received in only those reverse repo or securities borrowing transactions maturing within 30 days where the received collateral is of Level 2B non-RMBS quality and is not reported in the institution's eligible Level 2B non-RMBS assets as the assets do not meet the operational requirements for HQLA, and the received collateral has not been re-used (not rehypothecated) to cover the institution’s outright short positions.</t>
  </si>
  <si>
    <t>Secured lending - collateral not re-used - margin lending with non-HQLA collateral - amount extended</t>
  </si>
  <si>
    <t xml:space="preserve">The amount of cash extended in collateralised loans extended to customers for the purpose of taking leveraged trading positions (“margin loans”) made against non-HQLA collateral, where the received collateral has not been re-used (not rehypothecated) to cover the institution’s outright short positions. </t>
  </si>
  <si>
    <t>Secured lending - collateral not re-used - margin lending with non-HQLA collateral - market value of collateral received</t>
  </si>
  <si>
    <t xml:space="preserve">The market value of collateral received in collateralised loans extended to customers for the purpose of taking leveraged trading positions (“margin loans”) made against non-HQLA collateral, where the received collateral has not been re-used (not rehypothecated) to cover the institution’s outright short positions. </t>
  </si>
  <si>
    <t>Secured lending - collateral not re-used - other non-HQLA collateral - amount extended</t>
  </si>
  <si>
    <t>The amount of cash extended in reverse repo or securities borrowing transactions maturing within 30 days where the received collateral is not of Level 1 or Level 2 quality and the received collateral has not been re-used (not rehypothecated) to cover the institution’s outright short positions.</t>
  </si>
  <si>
    <t>Secured lending - collateral not re-used - other non-HQLA collateral - market value of collateral received</t>
  </si>
  <si>
    <t>The market value of collateral received in reverse repo or securities borrowing transactions maturing within 30 days where the received collateral is not of Level 1 or Level 2 quality and the received collateral has not been re-used (not rehypothecated) to cover the institution’s outright short positions.</t>
  </si>
  <si>
    <t>Secured lending - collateral re-used - Level 1 assets - amount extended</t>
  </si>
  <si>
    <t>The amount of cash extended in reverse repo or securities borrowing transactions maturing within 30 days where the received collateral is of Level 1 quality and the received collateral has been re-used (rehypothecated) to cover the institution’s outright short positions.</t>
  </si>
  <si>
    <t>Secured lending - collateral re-used - Level 1 assets - market value of collateral received</t>
  </si>
  <si>
    <t>The market value of collateral received in reverse repo or securities borrowing transactions maturing within 30 days where the received collateral is of Level 1 quality and the received collateral has been re-used (rehypothecated) to cover the institution’s outright short positions.</t>
  </si>
  <si>
    <t>Secured lending - collateral re-used - Level 2A assets - amount extended</t>
  </si>
  <si>
    <t>The amount of cash extended in reverse repo or securities borrowing transactions maturing within 30 days where the received collateral is of Level 2A quality and the received collateral has been re-used (rehypothecated) to cover the institution’s outright short positions.</t>
  </si>
  <si>
    <t>Secured lending - collateral re-used - Level 2A assets - market value of collateral received</t>
  </si>
  <si>
    <t>The market value of collateral received in reverse repo or securities borrowing transactions maturing within 30 days where the received collateral is of Level 2A quality and the received collateral has been re-used (rehypothecated) to cover the institution’s outright short positions.</t>
  </si>
  <si>
    <t>Secured lending - collateral re-used - Level 2B RMBS assets - amount extended</t>
  </si>
  <si>
    <t>The amount of cash extended in reverse repo or securities borrowing transactions maturing within 30 days where the received collateral is of Level 2B RMBS quality and the received collateral has been re-used (rehypothecated) to cover the institution’s outright short positions.</t>
  </si>
  <si>
    <t>Secured lending - collateral re-used - Level 2B RMBS assets - market value of collateral received</t>
  </si>
  <si>
    <t>The market value of collateral received in reverse repo or securities borrowing transactions maturing within 30 days where the received collateral is of Level 2B RMBS quality and the received collateral has been re-used (rehypothecated) to cover the institution’s outright short positions.</t>
  </si>
  <si>
    <t>Secured lending - collateral re-used - Level 2B non-RMBS assets - amount extended</t>
  </si>
  <si>
    <t>The amount of cash extended in reverse repo or securities borrowing transactions maturing within 30 days where the received collateral is of Level 2B non-RMBS quality and the received collateral has been re-used (rehypothecated) to cover the institution’s outright short positions.</t>
  </si>
  <si>
    <t>Secured lending - collateral re-used - Level 2B non-RMBS assets - market value of collateral received</t>
  </si>
  <si>
    <t>The market value of collateral received in reverse repo or securities borrowing transactions maturing within 30 days where the received collateral is of Level 2B non-RMBS quality and the received collateral has been re-used (rehypothecated) to cover the institution’s outright short positions.</t>
  </si>
  <si>
    <t>Secured lending - collateral re-used - margin lending with non-HQLA collateral - amount extended</t>
  </si>
  <si>
    <t xml:space="preserve">The amount of cash extended in collateralised loans extended to customers for the purpose of taking leveraged trading positions (“margin loans”) made against non-HQLA collateral, where the received collateral has been re-used (rehypothecated) to cover the institution’s outright short positions. </t>
  </si>
  <si>
    <t>Secured lending - collateral re-used - margin lending with non-HQLA collateral - market value of collateral received</t>
  </si>
  <si>
    <t xml:space="preserve">The market value of collateral received in collateralised loans extended to customers for the purpose of taking leveraged trading positions (“margin loans”) made against non-HQLA collateral, where the received collateral has been re-used (rehypothecated) to cover the institution’s outright short positions. </t>
  </si>
  <si>
    <t>Secured lending - collateral re-used - other non-HQLA collateral - amount extended</t>
  </si>
  <si>
    <t>The amount of cash extended in reverse repo or securities borrowing transactions maturing within 30 days where the received collateral is not of Level 1 or Level 2 quality and the received collateral has been re-used (rehypothecated) to cover the institution’s outright short positions.</t>
  </si>
  <si>
    <t>Secured lending - collateral re-used - other non-HQLA collateral - market value of collateral received</t>
  </si>
  <si>
    <t>The market value of collateral received in reverse repo or securities borrowing transactions maturing within 30 days where the received collateral is not of Level 1 or Level 2 quality and the received collateral has been re-used (rehypothecated) to cover the institution’s outright short positions.</t>
  </si>
  <si>
    <t>Contractual inflows - retail customers</t>
  </si>
  <si>
    <t>All payments (including interest payments and instalments) from retail customers on fully performing loans that are contractually due within the 30-day horizon.  Only contractual payments due should be reported (e.g. required minimum payments of principal, fee or interest) and not total loan balances of undefined or open maturity.</t>
  </si>
  <si>
    <t>Contractual inflows - small business customers</t>
  </si>
  <si>
    <t>All payments (including interest payments and instalments) from small business customers on fully performing loans that are contractually due within the 30-day horizon.  Only contractual payments due should be reported (e.g. required minimum payments of principal, fee or interest) and not total loan balances of undefined or open maturity.</t>
  </si>
  <si>
    <t>Contractual inflows - non-financial corporate customers</t>
  </si>
  <si>
    <t>All payments (including interest payments and instalments) from non-financial corporate customers on fully performing loans that are contractually due within the 30-day horizon.  Only contractual payments due should be reported (e.g. required minimum payments of principal, fee or interest) and not total loan balances of undefined or open maturity.</t>
  </si>
  <si>
    <t>Contractual inflows - central banks</t>
  </si>
  <si>
    <t>All payments (including interest payments and instalments) from central banks on fully performing loans. Central bank reserves (including required reserves) including institutions’ overnight deposits with the central bank and term deposits with the central bank that meet the criteria for inclusion in HQLA, should be reported as HQLA.  Amounts should also include other term deposits with a central bank (that do not meet the criteria for inclusion in HQLA) if the term of such deposits expires within 30 days.</t>
  </si>
  <si>
    <t>Contractual inflows - FIs - all payments on loans and other deposits due in ≤ 30 days</t>
  </si>
  <si>
    <t>Contractual inflows - other entities</t>
  </si>
  <si>
    <t>All payments (including interest payments and instalments) from other entities (including sovereigns, multilateral development banks, and PSEs) on fully performing loans that are contractually due within 30 days.</t>
  </si>
  <si>
    <t>Derivatives cash inflow</t>
  </si>
  <si>
    <t>Institutions should calculate, in accordance with their existing valuation methodologies, expected contractual derivative cash inflows and outflows. Cash flows may be calculated on a net basis (i.e. inflows can offset outflows) by counterparty, only where a valid master netting agreement exists. The sum of all net cash inflows should be reported here. Institutions should exclude from such calculations those liquidity requirements that would result from increased collateral needs due to market value movements (to be reported under the classification 21408 'Market valuation changes on derivative and other transactions') or falls in value of collateral posted (reported under the classifications 21403 'Valuation changes on posted collateral - cash and Level 1 collateral' and 21404 'Valuation changes on posted collateral - non-Level 1 collateral'). Options should be assumed to be exercised when they are 'in the money' to the option buyer.</t>
  </si>
  <si>
    <t>Contractual inflows - securities maturing ≤ 30 days</t>
  </si>
  <si>
    <t>Contractual inflows from securities, including certificates of deposit, maturing ≤ 30 days that are not already included in any other classification code, provided that they are fully performing (no default expected).  Level 1 and Level 2 securities maturing within 30 days should be included in the stock of HQLA, provided that they meet all related operational and definitional requirements.</t>
  </si>
  <si>
    <t xml:space="preserve">Any other contractual cash inflows to be received ≤ 30 days that are not already included in any other classification code.  Cash inflows related to non-financial revenues and any non-contractual contingent outflows are not to be included. </t>
  </si>
  <si>
    <t>Collateral swaps - borrowed assets not re-used - Level 1 lent / Level 1 borrowed (transactions using eligible HQLA) - market value of collateral lent</t>
  </si>
  <si>
    <t>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</si>
  <si>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1 borrowed (transactions using eligible HQLA) - market value of collateral borrowed</t>
  </si>
  <si>
    <t>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</si>
  <si>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1 borrowed (transactions not using eligible HQLA) - market value of collateral lent</t>
  </si>
  <si>
    <t>The market value of collateral lent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</si>
  <si>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1 borrowed (transactions not using eligible HQLA) - market value of collateral borrowed</t>
  </si>
  <si>
    <t>The market value of collateral borrowed in only those transactions where non-cash Level 1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</si>
  <si>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2A borrowed (transactions using eligible HQLA) - market value of collateral lent</t>
  </si>
  <si>
    <t>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</si>
  <si>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2A borrowed (transactions using eligible HQLA) - market value of collateral borrowed</t>
  </si>
  <si>
    <t>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</si>
  <si>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2A borrowed (transactions not using eligible HQLA) - market value of collateral lent</t>
  </si>
  <si>
    <t>The market value of collateral lent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</si>
  <si>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2A borrowed (transactions not using eligible HQLA) - market value of collateral borrowed</t>
  </si>
  <si>
    <t>The market value of collateral borrowed in only those transactions where non-cash Level 1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</si>
  <si>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RMBS borrowed (transactions using eligible HQLA) - market value of collateral lent</t>
  </si>
  <si>
    <t>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</si>
  <si>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RMBS borrowed (transactions using eligible HQLA) - market value of collateral borrowed</t>
  </si>
  <si>
    <t>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</si>
  <si>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RMBS borrowed (transactions not using eligible HQLA) - market value of collateral lent</t>
  </si>
  <si>
    <t>The market value of collateral lent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</si>
  <si>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RMBS borrowed (transactions not using eligible HQLA) - market value of collateral borrowed</t>
  </si>
  <si>
    <t>The market value of collateral borrowed in only those transactions where non-cash Level 1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</si>
  <si>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non-RMBS borrowed (transactions using eligible HQLA) - market value of collateral lent</t>
  </si>
  <si>
    <t>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</si>
  <si>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non-RMBS borrowed (transactions using eligible HQLA) - market value of collateral borrowed</t>
  </si>
  <si>
    <t>The market value of collateral borrowed in only those transactions where non-cash Level 1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</si>
  <si>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Level 2B non-RMBS borrowed (transactions not using eligible HQLA) - market value of collateral lent</t>
  </si>
  <si>
    <t>The market value of collateral lent in only those transactions where non-cash Level 1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</si>
  <si>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Level 2B non-RMBS borrowed (transactions not using eligible HQLA) - market value of collateral borrowed</t>
  </si>
  <si>
    <t>Collateral swaps - borrowed assets not re-used - Level 1 lent / non-HQLA assets borrowed (transactions using eligible HQLA) - market value of collateral lent</t>
  </si>
  <si>
    <t>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</si>
  <si>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non-HQLA assets borrowed (transactions using eligible HQLA) - market value of collateral borrowed</t>
  </si>
  <si>
    <t>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 (ii) the non-cash Level 1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</si>
  <si>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1 lent / non-HQLA assets borrowed (transactions not using eligible HQLA) - market value of collateral lent</t>
  </si>
  <si>
    <t>The market value of collateral lent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</si>
  <si>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1 lent / non-HQLA assets borrowed (transactions not using eligible HQLA) - market value of collateral borrowed</t>
  </si>
  <si>
    <t>The market value of collateral borrowed in only those transactions where non-cash Level 1 assets are lent and non-HQLA assets are borrowed, where the collateral borrowed is not re-used (not rehypothecated) to cover the institution's outright short positions and where: (i) the collateral borrowed does not qualify as eligible HQLA and/or (ii) the non-cash Level 1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</si>
  <si>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1 borrowed (transactions using eligible HQLA) - market value of collateral lent</t>
  </si>
  <si>
    <t>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</si>
  <si>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1 borrowed (transactions using eligible HQLA) - market value of collateral borrowed</t>
  </si>
  <si>
    <t>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</si>
  <si>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1 borrowed (transactions not using eligible HQLA) - market value of collateral lent</t>
  </si>
  <si>
    <t>The market value of collateral lent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</si>
  <si>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1 borrowed (transactions not using eligible HQLA) - market value of collateral borrowed</t>
  </si>
  <si>
    <t>The market value of collateral borrowed in only those transactions where Level 2A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</si>
  <si>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2A borrowed (transactions using eligible HQLA) - market value of collateral lent</t>
  </si>
  <si>
    <t>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</si>
  <si>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2A borrowed (transactions using eligible HQLA) - market value of collateral borrowed</t>
  </si>
  <si>
    <t>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</si>
  <si>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2A borrowed (transactions not using eligible HQLA) - market value of collateral lent</t>
  </si>
  <si>
    <t>The market value of collateral lent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</si>
  <si>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2A borrowed (transactions not using eligible HQLA) - market value of collateral borrowed</t>
  </si>
  <si>
    <t>The market value of collateral borrowed in only those transactions where Level 2A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</si>
  <si>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RMBS borrowed (transactions using eligible HQLA) - market value of collateral lent</t>
  </si>
  <si>
    <t>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</si>
  <si>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RMBS borrowed (transactions using eligible HQLA) - market value of collateral borrowed</t>
  </si>
  <si>
    <t>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</si>
  <si>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RMBS borrowed (transactions not using eligible HQLA) - market value of collateral lent</t>
  </si>
  <si>
    <t>The market value of collateral lent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</si>
  <si>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RMBS borrowed (transactions not using eligible HQLA) - market value of collateral borrowed</t>
  </si>
  <si>
    <t>The market value of collateral borrowed in only those transactions where Level 2A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</si>
  <si>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non-RMBS borrowed (transactions using eligible HQLA) - market value of collateral lent</t>
  </si>
  <si>
    <t>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</si>
  <si>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non-RMBS borrowed (transactions using eligible HQLA) - market value of collateral borrowed</t>
  </si>
  <si>
    <t>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</si>
  <si>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Level 2B non-RMBS borrowed (transactions not using eligible HQLA) - market value of collateral lent</t>
  </si>
  <si>
    <t>The market value of collateral lent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</si>
  <si>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Level 2B non-RMBS borrowed (transactions not using eligible HQLA) - market value of collateral borrowed</t>
  </si>
  <si>
    <t>The market value of collateral borrowed in only those transactions where Level 2A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</si>
  <si>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non-HQLA assets borrowed (transactions using eligible HQLA) - market value of collateral lent</t>
  </si>
  <si>
    <t>The market value of collateral lent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</si>
  <si>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non-HQLA assets borrowed (transactions using eligible HQLA) - market value of collateral borrowed</t>
  </si>
  <si>
    <t>The market value of collateral borrowed in only those transactions where Level 2A assets are lent and non-HQLA assets are borrowed, where the collateral borrowed is not re-used (not rehypothecated) to cover the institution's outright short positions and where: (i) the collateral borrowed does not qualify as eligible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</si>
  <si>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2A lent / non-HQLA assets borrowed (transactions not using eligible HQLA) - market value of collateral lent</t>
  </si>
  <si>
    <t>The market value of collateral lent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</si>
  <si>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2A lent / non-HQLA assets borrowed (transactions not using eligible HQLA) - market value of collateral borrowed</t>
  </si>
  <si>
    <t>The market value of collateral borrowed in only those transactions where Level 2A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</si>
  <si>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1 borrowed (transactions using eligible HQLA) - market value of collateral lent</t>
  </si>
  <si>
    <t>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</si>
  <si>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1 borrowed (transactions using eligible HQLA) - market value of collateral borrowed</t>
  </si>
  <si>
    <t>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</si>
  <si>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1 borrowed (transactions not using eligible HQLA) - market value of collateral lent</t>
  </si>
  <si>
    <t>The market value of collateral lent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</si>
  <si>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1 borrowed (transactions not using eligible HQLA) - market value of collateral borrowed</t>
  </si>
  <si>
    <t>The market value of collateral borrowed in only those transactions where Level 2B 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</si>
  <si>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2A borrowed (transactions using eligible HQLA) - market value of collateral lent</t>
  </si>
  <si>
    <t>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</si>
  <si>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2A borrowed (transactions using eligible HQLA) - market value of collateral borrowed</t>
  </si>
  <si>
    <t>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2A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</si>
  <si>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2A borrowed (transactions not using eligible HQLA) - market value of collateral lent</t>
  </si>
  <si>
    <t>The market value of collateral lent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</si>
  <si>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2A borrowed (transactions not using eligible HQLA) - market value of collateral borrowed</t>
  </si>
  <si>
    <t>The market value of collateral borrowed in only those transactions where Level 2B 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</si>
  <si>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RMBS borrowed (transactions using eligible HQLA) - market value of collateral lent</t>
  </si>
  <si>
    <t>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2AB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</si>
  <si>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RMBS borrowed (transactions using eligible HQLA) - market value of collateral borrowed</t>
  </si>
  <si>
    <t>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</si>
  <si>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RMBS borrowed (transactions not using eligible HQLA) - market value of collateral lent</t>
  </si>
  <si>
    <t>The market value of collateral lent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</si>
  <si>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RMBS borrowed (transactions not using eligible HQLA) - market value of collateral borrowed</t>
  </si>
  <si>
    <t>The market value of collateral borrowed in only those transactions where Level 2B 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</si>
  <si>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non-RMBS borrowed (transactions using eligible HQLA) - market value of collateral lent</t>
  </si>
  <si>
    <t>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</si>
  <si>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non-RMBS borrowed (transactions using eligible HQLA) - market value of collateral borrowed</t>
  </si>
  <si>
    <t>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</si>
  <si>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Level 2B non-RMBS borrowed (transactions not using eligible HQLA) - market value of collateral lent</t>
  </si>
  <si>
    <t>The market value of collateral lent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</si>
  <si>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Level 2B non-RMBS borrowed (transactions not using eligible HQLA) - market value of collateral borrowed</t>
  </si>
  <si>
    <t>The market value of collateral borrowed in only those transactions where Level 2B 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</si>
  <si>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non-HQLA assets borrowed (transactions using eligible HQLA) - market value of collateral lent</t>
  </si>
  <si>
    <t>The market value of collateral lent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</si>
  <si>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non-HQLA assets borrowed (transactions using eligible HQLA) - market value of collateral borrowed</t>
  </si>
  <si>
    <t>The market value of collateral borrowed in only those transactions where Level 2B RMBS assets are lent and non-HQLA assets are borrowed, where the collateral borrowed is not re-used (not rehypothecated) to cover the institution's outright short positions and where: (i) the collateral borrowed does not qualify as eligible HQLA and (ii) the Level 2B 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</si>
  <si>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RMBS lent / non-HQLA assets borrowed (transactions not using eligible HQLA) - market value of collateral lent</t>
  </si>
  <si>
    <t>The market value of collateral lent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</si>
  <si>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RMBS lent / non-HQLA assets borrowed (transactions not using eligible HQLA) - market value of collateral borrowed</t>
  </si>
  <si>
    <t>The market value of collateral borrowed in only those transactions where Level 2B 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</si>
  <si>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1 borrowed (transactions using eligible HQLA) - market value of collateral lent</t>
  </si>
  <si>
    <t>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</si>
  <si>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1 borrowed (transactions using eligible HQLA) - market value of collateral borrowed</t>
  </si>
  <si>
    <t>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</si>
  <si>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1 borrowed (transactions not using eligible HQLA) - market value of collateral lent</t>
  </si>
  <si>
    <t>The market value of collateral lent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</si>
  <si>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1 borrowed (transactions not using eligible HQLA) - market value of collateral borrowed</t>
  </si>
  <si>
    <t>The market value of collateral borrowed in only those transactions where Level 2B non-RMBS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</si>
  <si>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2A borrowed (transactions using eligible HQLA) - market value of collateral lent</t>
  </si>
  <si>
    <t>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</si>
  <si>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2A borrowed (transactions using eligible HQLA) - market value of collateral borrowed</t>
  </si>
  <si>
    <t>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</si>
  <si>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2A borrowed (transactions not using eligible HQLA) - market value of collateral lent</t>
  </si>
  <si>
    <t>The market value of collateral lent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</si>
  <si>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2A borrowed (transactions not using eligible HQLA) - market value of collateral borrowed</t>
  </si>
  <si>
    <t>The market value of collateral borrowed in only those transactions where Level 2B non-RMBS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</si>
  <si>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RMBS borrowed (transactions using eligible HQLA) - market value of collateral lent</t>
  </si>
  <si>
    <t>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</si>
  <si>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RMBS borrowed (transactions using eligible HQLA) - market value of collateral borrowed</t>
  </si>
  <si>
    <t>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</si>
  <si>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RMBS borrowed (transactions not using eligible HQLA) - market value of collateral lent</t>
  </si>
  <si>
    <t>The market value of collateral lent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</si>
  <si>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RMBS borrowed (transactions not using eligible HQLA) - market value of collateral borrowed</t>
  </si>
  <si>
    <t>The market value of collateral borrowed in only those transactions where Level 2B non-RMBS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</si>
  <si>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non-RMBS borrowed (transactions using eligible HQLA) - market value of collateral lent</t>
  </si>
  <si>
    <t>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</si>
  <si>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non-RMBS borrowed (transactions using eligible HQLA) - market value of collateral borrowed</t>
  </si>
  <si>
    <t>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</si>
  <si>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Level 2B non-RMBS borrowed (transactions not using eligible HQLA) - market value of collateral lent</t>
  </si>
  <si>
    <t>The market value of collateral lent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</si>
  <si>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Level 2B non-RMBS borrowed (transactions not using eligible HQLA) - market value of collateral borrowed</t>
  </si>
  <si>
    <t>The market value of collateral borrowed in only those transactions where Level 2B non-RMBS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</si>
  <si>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non-HQLA assets borrowed (transactions using eligible HQLA) - market value of collateral lent</t>
  </si>
  <si>
    <t>Collateral swaps - borrowed assets not re-used - Level 2B non-RMBS lent / non-HQLA assets borrowed (transactions using eligible HQLA) - market value of collateral borrowed</t>
  </si>
  <si>
    <t>The market value of collateral borrowed in only those transactions where Level 2B non-RMBS assets are lent and non-HQLA assets are borrowed, where the collateral borrowed is not re-used (not rehypothecated) to cover the institution's outright short positions and where: (i) the collateral borrowed does not qualify as eligible HQLA and (ii) the Level 2B non-RMBS collateral lent would otherwise qualify to be reported as eligible HQLA if it were not already securing the particular transaction in question (i.e. would be unencumbered and would meet the operational requirements for HQLA).</t>
  </si>
  <si>
    <t>Collateral swaps - borrowed assets not re-used - Level 2B non-RMBS lent / non-HQLA assets borrowed (transactions not using eligible HQLA) - market value of collateral lent</t>
  </si>
  <si>
    <t>The market value of collateral lent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</si>
  <si>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Level 2B non-RMBS lent / non-HQLA assets borrowed (transactions not using eligible HQLA) - market value of collateral borrowed</t>
  </si>
  <si>
    <t>The market value of collateral borrowed in only those transactions where Level 2B non-RMBS assets are lent and non-HQLA assets are borrowed, where the collateral borrowed is not re-used (not rehypothecated) to cover the institution's outright short positions and where: (i) the non-HQLA collateral borrowed is not reported as eligible HQLA as the assets do not meet the operational requirements for HQLA and/or (ii) the Level 2B non-RMBS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</si>
  <si>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1 borrowed (transactions using eligible HQLA) - market value of collateral lent</t>
  </si>
  <si>
    <t>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</si>
  <si>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1 borrowed (transactions using eligible HQLA) - market value of collateral borrowed</t>
  </si>
  <si>
    <t>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</si>
  <si>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1 borrowed (transactions not using eligible HQLA) - market value of collateral lent</t>
  </si>
  <si>
    <t>The market value of collateral lent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</si>
  <si>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1 borrowed (transactions not using eligible HQLA) - market value of collateral borrowed</t>
  </si>
  <si>
    <t>The market value of collateral borrowed in only those transactions where non-HQLA assets are lent and non-cash Level 1 assets are borrowed, where the collateral borrowed is not re-used (not rehypothecated) to cover the institution's outright short positions and where: (i) the non-cash Level 1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</si>
  <si>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2A borrowed (transactions using eligible HQLA) - market value of collateral lent</t>
  </si>
  <si>
    <t>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</si>
  <si>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2A borrowed (transactions using eligible HQLA) - market value of collateral borrowed</t>
  </si>
  <si>
    <t>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</si>
  <si>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2A borrowed (transactions not using eligible HQLA) - market value of collateral lent</t>
  </si>
  <si>
    <t>The market value of collateral lent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</si>
  <si>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2A borrowed (transactions not using eligible HQLA) - market value of collateral borrowed</t>
  </si>
  <si>
    <t>The market value of collateral borrowed in only those transactions where non-HQLA assets are lent and Level 2A assets are borrowed, where the collateral borrowed is not re-used (not rehypothecated) to cover the institution's outright short positions and where: (i) the Level 2A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</si>
  <si>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RMBS borrowed (transactions using eligible HQLA) - market value of collateral lent</t>
  </si>
  <si>
    <t>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</si>
  <si>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RMBS borrowed (transactions using eligible HQLA) - market value of collateral borrowed</t>
  </si>
  <si>
    <t>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</si>
  <si>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RMBS borrowed (transactions not using eligible HQLA) - market value of collateral lent</t>
  </si>
  <si>
    <t>The market value of collateral lent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</si>
  <si>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RMBS borrowed (transactions not using eligible HQLA) - market value of collateral borrowed</t>
  </si>
  <si>
    <t>The market value of collateral borrowed in only those transactions where non-HQLA assets are lent and Level 2B RMBS assets are borrowed, where the collateral borrowed is not re-used (not rehypothecated) to cover the institution's outright short positions and where: (i) the Level 2B 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</si>
  <si>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non-RMBS borrowed (transactions using eligible HQLA) - market value of collateral lent</t>
  </si>
  <si>
    <t>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</si>
  <si>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non-RMBS borrowed (transactions using eligible HQLA) - market value of collateral borrowed</t>
  </si>
  <si>
    <t>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reported as eligible HQLA as the assets meet the operational requirements for HQLA and (ii) the non-HQLA collateral  lent would otherwise qualify to be reported as eligible HQLA if it were not already securing the particular transaction in question (i.e. would be unencumbered and would meet the operational requirements for HQLA).</t>
  </si>
  <si>
    <t>Collateral swaps - borrowed assets not re-used - Non-HQLA assets lent / Level 2B non-RMBS borrowed (transactions not using eligible HQLA) - market value of collateral lent</t>
  </si>
  <si>
    <t>The market value of collateral lent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</si>
  <si>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Level 2B non-RMBS borrowed (transactions not using eligible HQLA) - market value of collateral borrowed</t>
  </si>
  <si>
    <t>The market value of collateral borrowed in only those transactions where non-HQLA assets are lent and Level 2B non-RMBS assets are borrowed, where the collateral borrowed is not re-used (not rehypothecated) to cover the institution's outright short positions and where: (i) the Level 2B non-RMBS collateral borrowed is not reported as eligible HQLA as the assets do not meet the operational requirements for HQLA and/or (ii) the non-HQLA collateral lent would not otherwise qualify to be reported as eligible HQLA if it were not already securing the particular transaction in question (i.e. would not be unencumbered and/or would not meet the operational requirements for HQLA).</t>
  </si>
  <si>
    <t>Collateral swaps - borrowed assets not re-used - Non-HQLA assets lent / non-HQLA assets borrowed (all transactions) - market value of collateral lent</t>
  </si>
  <si>
    <t>The market value of collateral lent in all transactions where non-HQLA assets are lent and non-HQLA assets are borrowed, where the collateral borrowed is not re-used (not rehypothecated) to cover the institution's outright short positions.</t>
  </si>
  <si>
    <t>Collateral swaps - borrowed assets not re-used - Non-HQLA assets lent / non-HQLA assets borrowed (all transactions) - market value of collateral borrowed</t>
  </si>
  <si>
    <t>The market value of collateral borrowed in all transactions where non-HQLA assets are lent and non-HQLA assets are borrowed, where the collateral borrowed is not re-used (not rehypothecated) to cover the institution's outright short positions.</t>
  </si>
  <si>
    <t>Collateral swaps - borrowed assets re-used - Level 1 lent / Level 1 borrowed (all transactions) - market value of collateral lent</t>
  </si>
  <si>
    <t>The market value of collateral lent in all transactions where non-cash Level 1 assets are lent and non-cash Level 1 assets are borrowed, where the collateral borrowed is re-used (rehypothecated) to cover the institution's outright short positions.</t>
  </si>
  <si>
    <t>Collateral swaps - borrowed assets re-used - Level 1 lent / Level 1 borrowed (all transactions) - market value of collateral borrowed</t>
  </si>
  <si>
    <t>The market value of collateral borrowed in all transactions where non-cash Level 1 assets are lent and non-cash Level 1 assets are borrowed, where the collateral borrowed is  re-used (rehypothecated) to cover the institution's outright short positions.</t>
  </si>
  <si>
    <t>Collateral swaps - borrowed assets re-used - Level 1 lent / Level 2A borrowed (all transactions) - market value of collateral lent</t>
  </si>
  <si>
    <t>The market value of collateral lent in all transactions where non-cash Level 1 assets are lent and Level 2A assets are borrowed, where the collateral borrowed is re-used (rehypothecated) to cover the institution's outright short positions.</t>
  </si>
  <si>
    <t>Collateral swaps - borrowed assets re-used - Level 1 lent / Level 2A borrowed (all transactions) - market value of collateral borrowed</t>
  </si>
  <si>
    <t>The market value of collateral borrowed in all transactions where non-cash Level 1 assets are lent and Level 2A assets are borrowed, where the collateral borrowed is  re-used (rehypothecated) to cover the institution's outright short positions.</t>
  </si>
  <si>
    <t>Collateral swaps - borrowed assets re-used - Level 1 lent / Level 2B RMBS borrowed (all transactions) - market value of collateral lent</t>
  </si>
  <si>
    <t>The market value of collateral lent in all transactions where non-cash Level 1 assets are lent and Level 2B RMBS assets are borrowed, where the collateral borrowed is re-used (rehypothecated) to cover the institution's outright short positions.</t>
  </si>
  <si>
    <t>Collateral swaps - borrowed assets re-used - Level 1 lent / Level 2B RMBS borrowed (all transactions) - market value of collateral borrowed</t>
  </si>
  <si>
    <t>The market value of collateral borrowed in all transactions where non-cash Level 1 assets are lent and Level 2B RMBS assets are borrowed, where the collateral borrowed is  re-used (rehypothecated) to cover the institution's outright short positions.</t>
  </si>
  <si>
    <t>Collateral swaps - borrowed assets re-used - Level 1 lent / Level 2B non-RMBS borrowed (all transactions) - market value of collateral lent</t>
  </si>
  <si>
    <t>The market value of collateral lent in all transactions where non-cash Level 1 assets are lent and Level 2B non-RMBS assets are borrowed, where the collateral borrowed is re-used (rehypothecated) to cover the institution's outright short positions.</t>
  </si>
  <si>
    <t>Collateral swaps - borrowed assets re-used - Level 1 lent / Level 2B non-RMBS borrowed (all transactions) - market value of collateral borrowed</t>
  </si>
  <si>
    <t>The market value of collateral borrowed in all transactions where non-cash Level 1 assets are lent and Level 2B non-RMBS assets are borrowed, where the collateral borrowed is  re-used (rehypothecated) to cover the institution's outright short positions.</t>
  </si>
  <si>
    <t>Collateral swaps - borrowed assets re-used - Level 1 lent / non-HQLA assets borrowed (all transactions) - market value of collateral lent</t>
  </si>
  <si>
    <t>The market value of collateral lent in all transactions where non-cash Level 1 assets are lent and non-HQLA assets are borrowed, where the collateral borrowed is re-used (rehypothecated) to cover the institution's outright short positions.</t>
  </si>
  <si>
    <t>Collateral swaps - borrowed assets re-used - Level 1 lent / non-HQLA assets borrowed (all transactions) - market value of collateral borrowed</t>
  </si>
  <si>
    <t>The market value of collateral borrowed in all transactions where non-cash Level 1 assets are lent and non-HQLA assets are borrowed, where the collateral borrowed is  re-used (rehypothecated) to cover the institution's outright short positions.</t>
  </si>
  <si>
    <t>Collateral swaps - borrowed assets re-used - Level 2A lent / Level 1 borrowed (all transactions) - market value of collateral lent</t>
  </si>
  <si>
    <t>The market value of collateral lent in all transactions where Level 2A assets are lent and non-cash Level 1 assets are borrowed, where the collateral borrowed is re-used (rehypothecated) to cover the institution's outright short positions.</t>
  </si>
  <si>
    <t>Collateral swaps - borrowed assets re-used - Level 2A lent / Level 1 borrowed (all transactions) - market value of collateral borrowed</t>
  </si>
  <si>
    <t>The market value of collateral borrowed in all transactions where Level 2A assets are lent and non-cash Level 1 assets are borrowed, where the collateral borrowed is  re-used (rehypothecated) to cover the institution's outright short positions.</t>
  </si>
  <si>
    <t>Collateral swaps - borrowed assets re-used - Level 2A lent / Level 2A borrowed (all transactions) - market value of collateral lent</t>
  </si>
  <si>
    <t>The market value of collateral lent in all transactions where Level 2A assets are lent and Level 2A assets are borrowed, where the collateral borrowed is re-used (rehypothecated) to cover the institution's outright short positions.</t>
  </si>
  <si>
    <t>Collateral swaps - borrowed assets re-used - Level 2A lent / Level 2A borrowed (all transactions) - market value of collateral borrowed</t>
  </si>
  <si>
    <t>The market value of collateral borrowed in all transactions where Level 2A assets are lent and Level 2A assets are borrowed, where the collateral borrowed is  re-used (rehypothecated) to cover the institution's outright short positions.</t>
  </si>
  <si>
    <t>Collateral swaps - borrowed assets re-used - Level 2A lent / Level 2B RMBS borrowed (all transactions) - market value of collateral lent</t>
  </si>
  <si>
    <t>The market value of collateral lent in all transactions where Level 2A assets are lent and Level 2B RMBS assets are borrowed, where the collateral borrowed is re-used (rehypothecated) to cover the institution's outright short positions.</t>
  </si>
  <si>
    <t>Collateral swaps - borrowed assets re-used - Level 2A lent / Level 2B RMBS borrowed (all transactions) - market value of collateral borrowed</t>
  </si>
  <si>
    <t>The market value of collateral borrowed in all transactions where Level 2A assets are lent and Level 2B RMBS assets are borrowed, where the collateral borrowed is  re-used (rehypothecated) to cover the institution's outright short positions.</t>
  </si>
  <si>
    <t>Collateral swaps - borrowed assets re-used - Level 2A lent / Level 2B non-RMBS borrowed (all transactions) - market value of collateral lent</t>
  </si>
  <si>
    <t>The market value of collateral lent in all transactions where Level 2A assets are lent and Level 2B non-RMBS assets are borrowed, where the collateral borrowed is re-used (rehypothecated) to cover the institution's outright short positions.</t>
  </si>
  <si>
    <t>Collateral swaps - borrowed assets re-used - Level 2A lent / Level 2B non-RMBS borrowed (all transactions) - market value of collateral borrowed</t>
  </si>
  <si>
    <t>The market value of collateral borrowed in all transactions where Level 2A assets are lent and Level 2B non-RMBS assets are borrowed, where the collateral borrowed is  re-used (rehypothecated) to cover the institution's outright short positions.</t>
  </si>
  <si>
    <t>Collateral swaps - borrowed assets re-used - Level 2A lent / non-HQLA assets borrowed (all transactions) - market value of collateral lent</t>
  </si>
  <si>
    <t>The market value of collateral lent in all transactions where Level 2A assets are lent and non-HQLA assets are borrowed, where the collateral borrowed is re-used (rehypothecated) to cover the institution's outright short positions.</t>
  </si>
  <si>
    <t>Collateral swaps - borrowed assets re-used - Level 2A lent / non-HQLA assets borrowed (all transactions) - market value of collateral borrowed</t>
  </si>
  <si>
    <t>The market value of collateral borrowed in all transactions where Level 2A assets are lent and non-HQLA assets are borrowed, where the collateral borrowed is  re-used (rehypothecated) to cover the institution's outright short positions.</t>
  </si>
  <si>
    <t>Collateral swaps - borrowed assets re-used - Level 2B RMBS lent / Level 1 borrowed (all transactions) - market value of collateral lent</t>
  </si>
  <si>
    <t>The market value of collateral lent in all transactions where Level 2B RMBS assets are lent and non-cash Level 1 assets are borrowed, where the collateral borrowed is re-used (rehypothecated) to cover the institution's outright short positions.</t>
  </si>
  <si>
    <t>Collateral swaps - borrowed assets re-used - Level 2B RMBS lent / Level 1 borrowed (all transactions) - market value of collateral borrowed</t>
  </si>
  <si>
    <t>The market value of collateral borrowed in all transactions where Level 2B RMBS assets are lent and non-cash Level 1 assets are borrowed, where the collateral borrowed is  re-used (rehypothecated) to cover the institution's outright short positions.</t>
  </si>
  <si>
    <t>Collateral swaps - borrowed assets re-used - Level 2B RMBS lent / Level 2A borrowed (all transactions) - market value of collateral lent</t>
  </si>
  <si>
    <t>The market value of collateral lent in all transactions where Level 2B RMBS assets are lent and Level 2A assets are borrowed, where the collateral borrowed is re-used (rehypothecated) to cover the institution's outright short positions.</t>
  </si>
  <si>
    <t>Collateral swaps - borrowed assets re-used - Level 2B RMBS lent / Level 2A borrowed (all transactions) - market value of collateral borrowed</t>
  </si>
  <si>
    <t>The market value of collateral borrowed in all transactions where Level 2B RMBS assets are lent and Level 2A assets are borrowed, where the collateral borrowed is  re-used (rehypothecated) to cover the institution's outright short positions.</t>
  </si>
  <si>
    <t>Collateral swaps - borrowed assets re-used - Level 2B RMBS lent / Level 2B RMBS borrowed (all transactions) - market value of collateral lent</t>
  </si>
  <si>
    <t>The market value of collateral lent in all transactions where Level 2B RMBS assets are lent and Level 2B RMBS assets are borrowed, where the collateral borrowed is re-used (rehypothecated) to cover the institution's outright short positions.</t>
  </si>
  <si>
    <t>Collateral swaps - borrowed assets re-used - Level 2B RMBS lent / Level 2B RMBS borrowed (all transactions) - market value of collateral borrowed</t>
  </si>
  <si>
    <t>The market value of collateral borrowed in all transactions where Level 2B RMBS assets are lent and Level 2B RMBS assets are borrowed, where the collateral borrowed is  re-used (rehypothecated) to cover the institution's outright short positions.</t>
  </si>
  <si>
    <t>Collateral swaps - borrowed assets re-used - Level 2B RMBS lent / Level 2B non-RMBS borrowed (all transactions) - market value of collateral lent</t>
  </si>
  <si>
    <t>The market value of collateral lent in all transactions where Level 2B RMBS assets are lent and Level 2B non-RMBS assets are borrowed, where the collateral borrowed is re-used (rehypothecated) to cover the institution's outright short positions.</t>
  </si>
  <si>
    <t>Collateral swaps - borrowed assets re-used - Level 2B RMBS lent / Level 2B non-RMBS borrowed (all transactions) - market value of collateral borrowed</t>
  </si>
  <si>
    <t>The market value of collateral borrowed in all transactions where Level 2B RMBS assets are lent and Level 2B non-RMBS assets are borrowed, where the collateral borrowed is  re-used (rehypothecated) to cover the institution's outright short positions.</t>
  </si>
  <si>
    <t>Collateral swaps - borrowed assets re-used - Level 2B RMBS lent / non-HQLA assets borrowed (all transactions) - market value of collateral lent</t>
  </si>
  <si>
    <t>The market value of collateral lent in all transactions where Level 2B RMBS assets are lent and non-HQLA assets are borrowed, where the collateral borrowed is re-used (rehypothecated) to cover the institution's outright short positions.</t>
  </si>
  <si>
    <t>Collateral swaps - borrowed assets re-used - Level 2B RMBS lent / non-HQLA assets borrowed (all transactions) - market value of collateral borrowed</t>
  </si>
  <si>
    <t>The market value of collateral borrowed in all transactions where Level 2B RMBS assets are lent and non-HQLA assets are borrowed, where the collateral borrowed is  re-used (rehypothecated) to cover the institution's outright short positions.</t>
  </si>
  <si>
    <t>Collateral swaps - borrowed assets re-used - Level 2B non-RMBS lent / Level 1 borrowed (all transactions) - market value of collateral lent</t>
  </si>
  <si>
    <t>The market value of collateral lent in all transactions where Level 2B non-RMBS assets are lent and non-cash Level 1 assets are borrowed, where the collateral borrowed is re-used (rehypothecated) to cover the institution's outright short positions.</t>
  </si>
  <si>
    <t>Collateral swaps - borrowed assets re-used - Level 2B non-RMBS lent / Level 1 borrowed (all transactions) - market value of collateral borrowed</t>
  </si>
  <si>
    <t>The market value of collateral borrowed in all transactions where Level 2B non-RMBS assets are lent and non-cash Level 1 assets are borrowed, where the collateral borrowed is  re-used (rehypothecated) to cover the institution's outright short positions.</t>
  </si>
  <si>
    <t>Collateral swaps - borrowed assets re-used - Level 2B non-RMBS lent / Level 2A borrowed (all transactions) - market value of collateral lent</t>
  </si>
  <si>
    <t>The market value of collateral lent in all transactions where Level 2B non-RMBS assets are lent and Level 2A assets are borrowed, where the collateral borrowed is re-used (rehypothecated) to cover the institution's outright short positions.</t>
  </si>
  <si>
    <t>Collateral swaps - borrowed assets re-used - Level 2B non-RMBS lent / Level 2A borrowed (all transactions) - market value of collateral borrowed</t>
  </si>
  <si>
    <t>The market value of collateral borrowed in all transactions where Level 2B non-RMBS assets are lent and Level 2A assets are borrowed, where the collateral borrowed is  re-used (rehypothecated) to cover the institution's outright short positions.</t>
  </si>
  <si>
    <t>Collateral swaps - borrowed assets re-used - Level 2B non-RMBS lent / Level 2B RMBS borrowed (all transactions) - market value of collateral lent</t>
  </si>
  <si>
    <t>The market value of collateral lent in all transactions where Level 2B non-RMBS assets are lent and Level 2B RMBS assets are borrowed, where the collateral borrowed is re-used (rehypothecated) to cover the institution's outright short positions.</t>
  </si>
  <si>
    <t>Collateral swaps - borrowed assets re-used - Level 2B non-RMBS lent / Level 2B RMBS borrowed (all transactions) - market value of collateral borrowed</t>
  </si>
  <si>
    <t>The market value of collateral borrowed in all transactions where Level 2B non-RMBS assets are lent and Level 2B RMBS assets are borrowed, where the collateral borrowed is  re-used (rehypothecated) to cover the institution's outright short positions.</t>
  </si>
  <si>
    <t>Collateral swaps - borrowed assets re-used - Level 2B non-RMBS lent / Level 2B non-RMBS borrowed (all transactions) - market value of collateral lent</t>
  </si>
  <si>
    <t>The market value of collateral lent in all transactions where Level 2B non-RMBS assets are lent and Level 2B non-RMBS assets are borrowed, where the collateral borrowed is re-used (rehypothecated) to cover the institution's outright short positions.</t>
  </si>
  <si>
    <t>Collateral swaps - borrowed assets re-used - Level 2B non-RMBS lent / Level 2B non-RMBS borrowed (all transactions) - market value of collateral borrowed</t>
  </si>
  <si>
    <t>The market value of collateral borrowed in all transactions where Level 2B non-RMBS assets are lent and Level 2B non-RMBS assets are borrowed, where the collateral borrowed is  re-used (rehypothecated) to cover the institution's outright short positions.</t>
  </si>
  <si>
    <t>Collateral swaps - borrowed assets re-used - Level 2B non-RMBS lent / non-HQLA assets borrowed (all transactions) - market value of collateral lent</t>
  </si>
  <si>
    <t>The market value of collateral lent in all transactions where Level 2B non-RMBS assets are lent and non-HQLA assets are borrowed, where the collateral borrowed is re-used (rehypothecated) to cover the institution's outright short positions.</t>
  </si>
  <si>
    <t>Collateral swaps - borrowed assets re-used - Level 2B non-RMBS lent / non-HQLA assets borrowed (all transactions) - market value of collateral borrowed</t>
  </si>
  <si>
    <t>The market value of collateral borrowed in all transactions where Level 2B non-RMBS assets are lent and non-HQLA assets are borrowed, where the collateral borrowed is  re-used (rehypothecated) to cover the institution's outright short positions.</t>
  </si>
  <si>
    <t>Collateral swaps - borrowed assets re-used - Non-HQLA assets lent / Level 1 borrowed (all transactions) - market value of collateral lent</t>
  </si>
  <si>
    <t>The market value of collateral lent in all transactions where non-HQLA assets are lent and non-cash Level 1 assets are borrowed, where the collateral borrowed is re-used (rehypothecated) to cover the institution's outright short positions.</t>
  </si>
  <si>
    <t>Collateral swaps - borrowed assets re-used - Non-HQLA assets lent / Level 1 borrowed (all transactions) - market value of collateral borrowed</t>
  </si>
  <si>
    <t>The market value of collateral borrowed in all transactions where non-HQLA assets are lent and non-cash Level 1 assets are borrowed, where the collateral borrowed is  re-used (rehypothecated) to cover the institution's outright short positions.</t>
  </si>
  <si>
    <t>Collateral swaps - borrowed assets re-used - Non-HQLA assets lent / Level 2A borrowed (all transactions) - market value of collateral lent</t>
  </si>
  <si>
    <t>The market value of collateral lent in all transactions where non-HQLA assets are lent and Level 2A assets are borrowed, where the collateral borrowed is re-used (rehypothecated) to cover the institution's outright short positions.</t>
  </si>
  <si>
    <t>Collateral swaps - borrowed assets re-used - Non-HQLA assets lent / Level 2A borrowed (all transactions) - market value of collateral borrowed</t>
  </si>
  <si>
    <t>The market value of collateral borrowed in all transactions where non-HQLA assets are lent and Level 2A assets are borrowed, where the collateral borrowed is  re-used (rehypothecated) to cover the institution's outright short positions.</t>
  </si>
  <si>
    <t>Collateral swaps - borrowed assets re-used - Non-HQLA assets lent / Level 2B RMBS borrowed (all transactions) - market value of collateral lent</t>
  </si>
  <si>
    <t>The market value of collateral lent in all transactions where non-HQLA assets are lent and Level 2B RMBS assets are borrowed, where the collateral borrowed is re-used (rehypothecated) to cover the institution's outright short positions.</t>
  </si>
  <si>
    <t>Collateral swaps - borrowed assets re-used - Non-HQLA assets lent / Level 2B RMBS borrowed (all transactions) - market value of collateral borrowed</t>
  </si>
  <si>
    <t>The market value of collateral borrowed in all transactions where non-HQLA assets are lent and Level 2B RMBS assets are borrowed, where the collateral borrowed is  re-used (rehypothecated) to cover the institution's outright short positions.</t>
  </si>
  <si>
    <t>Collateral swaps - borrowed assets re-used - Non-HQLA assets lent / Level 2B non-RMBS borrowed (all transactions) - market value of collateral lent</t>
  </si>
  <si>
    <t>The market value of collateral lent in all transactions where non-HQLA assets are lent and Level 2B non-RMBS assets are borrowed, where the collateral borrowed is re-used (rehypothecated) to cover the institution's outright short positions.</t>
  </si>
  <si>
    <t>Collateral swaps - borrowed assets re-used - Non-HQLA assets lent / Level 2B non-RMBS borrowed (all transactions) - market value of collateral borrowed</t>
  </si>
  <si>
    <t>The market value of collateral borrowed in all transactions where non-HQLA assets are lent and Level 2B non-RMBS assets are borrowed, where the collateral borrowed is  re-used (rehypothecated) to cover the institution's outright short positions.</t>
  </si>
  <si>
    <t>Collateral swaps - borrowed assets re-used - Non-HQLA assets lent / non-HQLA assets borrowed (all transactions) - market value of collateral lent</t>
  </si>
  <si>
    <t>The market value of collateral lent in all transactions where non-HQLA assets are lent and non-HQLA assets are borrowed, where the collateral borrowed is re-used (rehypothecated) to cover the institution's outright short positions.</t>
  </si>
  <si>
    <t>Collateral swaps - borrowed assets re-used - Non-HQLA assets lent / non-HQLA assets borrowed (all transactions) - market value of collateral borrowed</t>
  </si>
  <si>
    <t>The market value of collateral borrowed in all transactions where non-HQLA assets are lent and non-HQLA assets are borrowed, where the collateral borrowed is  re-used (rehypothecated) to cover the institution's outright short positions.</t>
  </si>
  <si>
    <t>Liquidity Coverage Ratio (LCR)</t>
  </si>
  <si>
    <t>ASF factor</t>
  </si>
  <si>
    <t>Calculated ASF</t>
  </si>
  <si>
    <t>&lt; 6 months</t>
  </si>
  <si>
    <t>≥ 6 months to &lt; 1 year</t>
  </si>
  <si>
    <t>≥1 year</t>
  </si>
  <si>
    <t>≥ 1 year</t>
  </si>
  <si>
    <t>Total ASF</t>
  </si>
  <si>
    <t>Capital instruments not included above with an effective residual maturity of one year or more</t>
  </si>
  <si>
    <t>All other liabilities and equity categories not included above</t>
  </si>
  <si>
    <t>B) Required stable funding</t>
  </si>
  <si>
    <t>1) On balance-sheet items</t>
  </si>
  <si>
    <t>RSF factor</t>
  </si>
  <si>
    <t>RSF Factor btwn 6 months and 1 year</t>
  </si>
  <si>
    <t>RSF Factor ≥ 1 year</t>
  </si>
  <si>
    <t>Calculated RSF</t>
  </si>
  <si>
    <t>Calculated RSF btwn 6 months and 1 year</t>
  </si>
  <si>
    <t>Calculated RSF ≥ 1 year</t>
  </si>
  <si>
    <t>Calculated Total RSF</t>
  </si>
  <si>
    <t>Total RSF</t>
  </si>
  <si>
    <t>Unencumbered</t>
  </si>
  <si>
    <t>Encumbered; of which:</t>
  </si>
  <si>
    <t>Remaining period of encumbrance &lt; 6 months</t>
  </si>
  <si>
    <t>Remaining period of encumbrance ≥ 6 months to &lt; 1 year</t>
  </si>
  <si>
    <t>Remaining period of encumbrance ≥ 1 year</t>
  </si>
  <si>
    <t>Encumbered, of which:</t>
  </si>
  <si>
    <t>Loans to financial institutions, of which:</t>
  </si>
  <si>
    <t>Loans to financial institutions secured by Level 1 collateral and where the bank has the ability to freely rehypthecate the received collateral for the life of the loan; of which:</t>
  </si>
  <si>
    <t>All other secured loans to financial institutions, of which:</t>
  </si>
  <si>
    <t>Unsecured loans to financial institutions, of which:</t>
  </si>
  <si>
    <t>Securities eligible as Level 1 HQLA for the LCR, of which:</t>
  </si>
  <si>
    <t>Loans to non-financial corporate clients with a residual maturity of less than one year; of which:</t>
  </si>
  <si>
    <t>Loans to sovereigns, PSEs, MDBs and NDBs with a residual maturity of less than one year; of which:</t>
  </si>
  <si>
    <t>Non-HQLA exchange traded equities; of which:</t>
  </si>
  <si>
    <t>Non-HQLA securities not in default; of which:</t>
  </si>
  <si>
    <t>Physical traded commodities including gold; of which:</t>
  </si>
  <si>
    <t xml:space="preserve">Other short-term unsecured instruments and transactions with a residual maturity of less than one year, of which: </t>
  </si>
  <si>
    <t>Items deducted from regulatory capital</t>
  </si>
  <si>
    <t>2) Off balance-sheet items</t>
  </si>
  <si>
    <t xml:space="preserve">RSF 
factor </t>
  </si>
  <si>
    <t>Calculated total RSF</t>
  </si>
  <si>
    <t>Irrevocable or conditionally revocable liquidity facilities</t>
  </si>
  <si>
    <t>Irrevocable or conditionally revocable credit facilities</t>
  </si>
  <si>
    <t>Unconditionally revocable liquidity facilities</t>
  </si>
  <si>
    <t>Unconditionally revocable credit facilities</t>
  </si>
  <si>
    <t>Trade finance-related obligations (including guarantees and letters of credit)</t>
  </si>
  <si>
    <t>Guarantees and letters of credit unrelated to trade finance obligations</t>
  </si>
  <si>
    <t xml:space="preserve">Non-contractual obligations, such as: </t>
  </si>
  <si>
    <t>Debt-buy back requests (incl related conduits)</t>
  </si>
  <si>
    <t>Structured products</t>
  </si>
  <si>
    <t>Managed funds</t>
  </si>
  <si>
    <t>Other non-contractual obligations</t>
  </si>
  <si>
    <t>All other off balance-sheet obligations not included in the above categories</t>
  </si>
  <si>
    <t>C) NSFR</t>
  </si>
  <si>
    <t>Total Deposits; of which</t>
  </si>
  <si>
    <t xml:space="preserve">provided by Cooperative banks in an institutional network (qualifying deposits with the centralised institution) </t>
  </si>
  <si>
    <t>Involving eligible HQLA</t>
  </si>
  <si>
    <t>Not involving eligible HQLA</t>
  </si>
  <si>
    <t xml:space="preserve">Unsecured funding from: </t>
  </si>
  <si>
    <t xml:space="preserve">        Non-financial corporates</t>
  </si>
  <si>
    <t xml:space="preserve">     Central Banks</t>
  </si>
  <si>
    <t xml:space="preserve">       Retail (individual) Customers</t>
  </si>
  <si>
    <t xml:space="preserve">       Small Business Customers</t>
  </si>
  <si>
    <t>"Less stable" (as defined in the LCR) demand and/or term deposits from:</t>
  </si>
  <si>
    <t>"Stable" (Deposits covered by the Deposit Insurance Corporation, as defined in the LCR) demand and/or term deposits from:</t>
  </si>
  <si>
    <t xml:space="preserve">     Sovereigns/Public Sector Entities (PSEs)/Multilateral Development Banks (MDBs)/National 
     Development Banks (NDBs)</t>
  </si>
  <si>
    <t xml:space="preserve">     Financial Institutions: </t>
  </si>
  <si>
    <t xml:space="preserve">         Public </t>
  </si>
  <si>
    <t xml:space="preserve">         Private</t>
  </si>
  <si>
    <t xml:space="preserve">         Other</t>
  </si>
  <si>
    <t>Secured Funding (borrowings and liabilities, including secured term deposits); of which are from:</t>
  </si>
  <si>
    <t xml:space="preserve">     Non-financial corporates</t>
  </si>
  <si>
    <t xml:space="preserve">     Small business customers</t>
  </si>
  <si>
    <t xml:space="preserve">     Retail customers</t>
  </si>
  <si>
    <t xml:space="preserve">     Sovereigns/PSEs/MDBs/NDBs</t>
  </si>
  <si>
    <t xml:space="preserve">     Central Bank</t>
  </si>
  <si>
    <t xml:space="preserve">        Public</t>
  </si>
  <si>
    <t xml:space="preserve">        Private</t>
  </si>
  <si>
    <t xml:space="preserve">        Other</t>
  </si>
  <si>
    <t xml:space="preserve">     Other legal entities (including financial corporates)</t>
  </si>
  <si>
    <t>Net Stable Funding Ratio (NSFR)</t>
  </si>
  <si>
    <t>A) Available stable funding (ASF)</t>
  </si>
  <si>
    <t>Total Available Stable Funding (ASF)</t>
  </si>
  <si>
    <t>Total Required Stable Funding (RSF)</t>
  </si>
  <si>
    <t>Total Off Balance Sheet Required Stable Funding (RSF)</t>
  </si>
  <si>
    <t>Total On Balance Sheet Required Stable Funding (RSF)</t>
  </si>
  <si>
    <t xml:space="preserve">Total Available Stable Funding (ASF) </t>
  </si>
  <si>
    <t xml:space="preserve">  </t>
  </si>
  <si>
    <t>Total central bank reserves, of which are,</t>
  </si>
  <si>
    <t xml:space="preserve">Required central bank reserves (5% Statutory Reserve Requirement for Commercial Banks) </t>
  </si>
  <si>
    <t>Excess Reserves</t>
  </si>
  <si>
    <t>Loans to small business customers (excluding residential mortgages reported above) with a residual maturity of less than one year; of which:</t>
  </si>
  <si>
    <t>Loans to retail customers (excluding residential mortgages reported above) with a residual maturity of less than one year; of which:</t>
  </si>
  <si>
    <t>Loans/Claims to central banks with a residual maturity of less than one year; of which:</t>
  </si>
  <si>
    <t>Defaulted securities</t>
  </si>
  <si>
    <t>Non-performing loans</t>
  </si>
  <si>
    <t>Non-exchange-traded equities</t>
  </si>
  <si>
    <t>Fixed Assets</t>
  </si>
  <si>
    <t>All other assets not included in above categories</t>
  </si>
  <si>
    <t>Performing loans (except loans to financial institutions and loans reported in above categories) with risk weights greater than 50% under the Basel II standardised approach for credit risk; of which:</t>
  </si>
  <si>
    <t>Other loans, excluding loans to financial insitutions, with a residual maturity of one year or greater that would qualify for the 50% or lower risk weight under the Basel II standardised approach for credit risk; of which:</t>
  </si>
  <si>
    <t>Residential mortgages of any maturity that would qualify for the 50% or lower risk weight under the Basel II standardised approach for credit risk; of which:</t>
  </si>
  <si>
    <t>Tier 1 and Tier 2 capital, before the application of capital deductions and excluding the proportion of Tier 2 instruments with residual maturity of less than one year</t>
  </si>
  <si>
    <t>Total retail deposits that are fully insured by an effective deposit insurance scheme in transactional accounts in the Bahamas or other jurisdictions where the supervisor in that jurisdiction chooses to apply a 5% run-off rate to such retail deposits.</t>
  </si>
  <si>
    <t>Total small business deposits that are fully insured by an effective deposit insurance scheme in non-transactional accounts with an established relationship in the Bahamas or other jurisdictions where the supervisor in that jurisdiction chooses to apply a 5% run-off rate to such small business deposits.</t>
  </si>
  <si>
    <t>Total retail deposits that are fully insured by an effective deposit insurance scheme in non-transactional accounts with an established relationship in the Bahamas or other jurisdictions where the supervisor in that jurisdiction chooses to apply a 5% run-off rate to such retail deposits.</t>
  </si>
  <si>
    <t>Total small business deposits that are fully insured by an effective deposit insurance scheme in transactional accounts in the Bahamas or other jurisdictions where the supervisor in that jurisdiction chooses to apply a 5% run-off rate to such small business deposits.</t>
  </si>
  <si>
    <t>Other FI and other legal entity deposits</t>
  </si>
  <si>
    <t>Total deposits provided by financial institutions (other than banks) and other legal entities.</t>
  </si>
  <si>
    <t>Non-financial corporate deposits - amount fully covered by deposit insurance</t>
  </si>
  <si>
    <t>Total deposits provided by non-financial corporates where the entire amount of the deposit is fully covered by an effective deposit insurance scheme.</t>
  </si>
  <si>
    <t>Non-financial corporate deposits - amount not fully covered by deposit insurance</t>
  </si>
  <si>
    <t>Total deposits provided by non-financial corporates where the entire amount of the deposit is not fully covered by an effective deposit insurance scheme.</t>
  </si>
  <si>
    <t>Sovereign, central bank, PSE, MDB deposits - amount fully covered by deposit insurance</t>
  </si>
  <si>
    <t>Total deposits provided by sovereigns, central banks, PSEs and MDBs where the entire amount of the deposit is fully covered by an effective deposit insurance scheme.</t>
  </si>
  <si>
    <t>Sovereign, central bank, PSE, MDB deposits - amount not fully covered by deposit insurance</t>
  </si>
  <si>
    <t>Total deposits provided by sovereigns, central banks, PSEs and MDBs where the entire amount of the deposit is not fully covered by an effective deposit insurance scheme.</t>
  </si>
  <si>
    <t xml:space="preserve">Bank deposits </t>
  </si>
  <si>
    <t>Total deposits provided by other banks.</t>
  </si>
  <si>
    <t xml:space="preserve">All payments (including interest payments and instalments) from financial institutions on fully performing unsecured and secured loans, that are contractually due within the 30-day horizon, and the amount of deposits held at financial institutions that is or becomes available within 30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</si>
</sst>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
    <numFmt numFmtId="165" formatCode="0.00000"/>
    <numFmt numFmtId="166" formatCode="0.0"/>
  </numFmts>
  <fonts count="32" x14ac:knownFonts="1">
    <font>
      <sz val="11"/>
      <color theme="1"/>
      <name val="Calibri"/>
      <family val="2"/>
      <scheme val="minor"/>
    </font>
    <font>
      <sz val="11"/>
      <color theme="1"/>
      <name val="Calibri"/>
      <family val="2"/>
      <scheme val="minor"/>
    </font>
    <font>
      <b/>
      <sz val="20"/>
      <name val="Arial"/>
      <family val="2"/>
    </font>
    <font>
      <b/>
      <sz val="12"/>
      <name val="Arial"/>
      <family val="2"/>
    </font>
    <font>
      <b/>
      <sz val="10"/>
      <name val="Arial"/>
      <family val="2"/>
    </font>
    <font>
      <sz val="10"/>
      <color theme="1"/>
      <name val="Calibri"/>
      <family val="2"/>
    </font>
    <font>
      <sz val="10"/>
      <name val="Arial"/>
      <family val="2"/>
    </font>
    <font>
      <sz val="11"/>
      <color theme="1"/>
      <name val="Book Antiqua"/>
      <family val="1"/>
    </font>
    <font>
      <b/>
      <sz val="20"/>
      <name val="Book Antiqua"/>
      <family val="1"/>
    </font>
    <font>
      <b/>
      <u/>
      <sz val="10"/>
      <name val="Book Antiqua"/>
      <family val="1"/>
    </font>
    <font>
      <b/>
      <sz val="12"/>
      <name val="Book Antiqua"/>
      <family val="1"/>
    </font>
    <font>
      <b/>
      <sz val="11"/>
      <color theme="1"/>
      <name val="Book Antiqua"/>
      <family val="1"/>
    </font>
    <font>
      <i/>
      <sz val="10"/>
      <name val="Book Antiqua"/>
      <family val="1"/>
    </font>
    <font>
      <b/>
      <sz val="10"/>
      <name val="Book Antiqua"/>
      <family val="1"/>
    </font>
    <font>
      <b/>
      <sz val="7"/>
      <name val="Book Antiqua"/>
      <family val="1"/>
    </font>
    <font>
      <sz val="7"/>
      <name val="Book Antiqua"/>
      <family val="1"/>
    </font>
    <font>
      <sz val="10"/>
      <name val="Book Antiqua"/>
      <family val="1"/>
    </font>
    <font>
      <sz val="10"/>
      <color indexed="8"/>
      <name val="Book Antiqua"/>
      <family val="1"/>
    </font>
    <font>
      <b/>
      <sz val="8"/>
      <name val="Book Antiqua"/>
      <family val="1"/>
    </font>
    <font>
      <sz val="7"/>
      <color indexed="8"/>
      <name val="Book Antiqua"/>
      <family val="1"/>
    </font>
    <font>
      <b/>
      <sz val="10"/>
      <color indexed="8"/>
      <name val="Book Antiqua"/>
      <family val="1"/>
    </font>
    <font>
      <b/>
      <sz val="7"/>
      <color indexed="8"/>
      <name val="Book Antiqua"/>
      <family val="1"/>
    </font>
    <font>
      <i/>
      <sz val="10"/>
      <color indexed="8"/>
      <name val="Book Antiqua"/>
      <family val="1"/>
    </font>
    <font>
      <b/>
      <i/>
      <sz val="10"/>
      <color indexed="8"/>
      <name val="Book Antiqua"/>
      <family val="1"/>
    </font>
    <font>
      <b/>
      <i/>
      <sz val="7"/>
      <color indexed="8"/>
      <name val="Book Antiqua"/>
      <family val="1"/>
    </font>
    <font>
      <b/>
      <sz val="15"/>
      <color theme="3"/>
      <name val="Calibri"/>
      <family val="2"/>
      <scheme val="minor"/>
    </font>
    <font>
      <b/>
      <sz val="13"/>
      <color theme="3"/>
      <name val="Calibri"/>
      <family val="2"/>
      <scheme val="minor"/>
    </font>
    <font>
      <b/>
      <sz val="10"/>
      <color theme="1"/>
      <name val="Book Antiqua"/>
      <family val="1"/>
    </font>
    <font>
      <b/>
      <u/>
      <sz val="12"/>
      <color theme="1"/>
      <name val="Book Antiqua"/>
      <family val="1"/>
    </font>
    <font>
      <sz val="11"/>
      <name val="Book Antiqua"/>
      <family val="1"/>
    </font>
    <font>
      <b/>
      <sz val="13"/>
      <name val="Book Antiqua"/>
      <family val="1"/>
    </font>
    <font>
      <b/>
      <sz val="12"/>
      <color indexed="8"/>
      <name val="Book Antiqua"/>
      <family val="1"/>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4" tint="0.59999389629810485"/>
        <bgColor indexed="64"/>
      </patternFill>
    </fill>
    <fill>
      <patternFill patternType="solid">
        <fgColor theme="4" tint="0.59999389629810485"/>
        <bgColor auto="1"/>
      </patternFill>
    </fill>
    <fill>
      <patternFill patternType="solid">
        <fgColor rgb="FFEAA121"/>
        <bgColor indexed="64"/>
      </patternFill>
    </fill>
    <fill>
      <patternFill patternType="solid">
        <fgColor theme="6" tint="0.59996337778862885"/>
        <bgColor indexed="64"/>
      </patternFill>
    </fill>
    <fill>
      <patternFill patternType="solid">
        <fgColor theme="4" tint="0.39997558519241921"/>
        <bgColor indexed="64"/>
      </patternFill>
    </fill>
  </fills>
  <borders count="56">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rgb="FFBCBDBC"/>
      </left>
      <right style="thin">
        <color rgb="FFBCBDBC"/>
      </right>
      <top style="thin">
        <color rgb="FFBCBDBC"/>
      </top>
      <bottom style="thin">
        <color rgb="FFBCBDBC"/>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s>
  <cellStyleXfs count="19">
    <xf numFmtId="0" fontId="0" fillId="0" borderId="0"/>
    <xf numFmtId="43" fontId="1" fillId="0" borderId="0" applyFont="0" applyFill="0" applyBorder="0" applyAlignment="0" applyProtection="0"/>
    <xf numFmtId="0" fontId="2" fillId="3" borderId="1" applyNumberFormat="0" applyFill="0" applyBorder="0" applyAlignment="0" applyProtection="0">
      <alignment horizontal="left"/>
    </xf>
    <xf numFmtId="0" fontId="3" fillId="0" borderId="0" applyNumberFormat="0" applyFill="0" applyBorder="0" applyAlignment="0" applyProtection="0"/>
    <xf numFmtId="0" fontId="5" fillId="0" borderId="0"/>
    <xf numFmtId="3" fontId="6" fillId="3" borderId="5" applyFont="0">
      <alignment horizontal="right" vertical="center"/>
    </xf>
    <xf numFmtId="0" fontId="4" fillId="3" borderId="3" applyFont="0" applyBorder="0">
      <alignment horizontal="center" wrapText="1"/>
    </xf>
    <xf numFmtId="0" fontId="6" fillId="4" borderId="5" applyNumberFormat="0" applyFont="0" applyBorder="0">
      <alignment horizontal="center" vertical="center"/>
    </xf>
    <xf numFmtId="164" fontId="6" fillId="0" borderId="5">
      <alignment horizontal="right" vertical="center"/>
      <protection locked="0"/>
    </xf>
    <xf numFmtId="165" fontId="6" fillId="3" borderId="5" applyFont="0">
      <alignment horizontal="right" vertical="center"/>
    </xf>
    <xf numFmtId="0" fontId="6" fillId="5" borderId="3" applyNumberFormat="0" applyFont="0" applyBorder="0" applyProtection="0">
      <alignment horizontal="left" vertical="center"/>
    </xf>
    <xf numFmtId="0" fontId="25" fillId="0" borderId="13" applyNumberFormat="0" applyFill="0" applyAlignment="0" applyProtection="0"/>
    <xf numFmtId="0" fontId="26" fillId="0" borderId="14" applyNumberFormat="0" applyFill="0" applyAlignment="0" applyProtection="0"/>
    <xf numFmtId="166" fontId="6" fillId="2" borderId="5" applyFont="0">
      <alignment horizontal="right" vertical="center"/>
    </xf>
    <xf numFmtId="0" fontId="6" fillId="2" borderId="5">
      <alignment horizontal="center" vertical="center"/>
    </xf>
    <xf numFmtId="3" fontId="6" fillId="8" borderId="15" applyFont="0" applyProtection="0">
      <alignment horizontal="right" vertical="center"/>
    </xf>
    <xf numFmtId="9" fontId="6" fillId="8" borderId="15" applyFont="0" applyProtection="0">
      <alignment horizontal="right" vertical="center"/>
    </xf>
    <xf numFmtId="3" fontId="6" fillId="9" borderId="15" applyFont="0">
      <alignment horizontal="right" vertical="center"/>
      <protection locked="0"/>
    </xf>
    <xf numFmtId="44" fontId="1" fillId="0" borderId="0" applyFont="0" applyFill="0" applyBorder="0" applyAlignment="0" applyProtection="0"/>
  </cellStyleXfs>
  <cellXfs count="414">
    <xf numFmtId="0" fontId="0" fillId="0" borderId="0" xfId="0"/>
    <xf numFmtId="0" fontId="7" fillId="2" borderId="0" xfId="0" applyFont="1" applyFill="1"/>
    <xf numFmtId="0" fontId="7" fillId="0" borderId="0" xfId="0" applyFont="1" applyFill="1"/>
    <xf numFmtId="0" fontId="8" fillId="3" borderId="2" xfId="2" applyFont="1" applyFill="1" applyBorder="1" applyAlignment="1" applyProtection="1"/>
    <xf numFmtId="0" fontId="7" fillId="2" borderId="2" xfId="0" applyFont="1" applyFill="1" applyBorder="1"/>
    <xf numFmtId="0" fontId="9" fillId="3" borderId="0" xfId="2" applyFont="1" applyFill="1" applyBorder="1" applyAlignment="1" applyProtection="1">
      <alignment vertical="center"/>
    </xf>
    <xf numFmtId="0" fontId="7" fillId="2" borderId="0" xfId="0" applyFont="1" applyFill="1" applyAlignment="1">
      <alignment vertical="center"/>
    </xf>
    <xf numFmtId="0" fontId="10" fillId="6" borderId="3" xfId="3" applyFont="1" applyFill="1" applyBorder="1" applyAlignment="1" applyProtection="1">
      <alignment vertical="center"/>
    </xf>
    <xf numFmtId="0" fontId="7" fillId="6" borderId="4" xfId="0" applyFont="1" applyFill="1" applyBorder="1"/>
    <xf numFmtId="0" fontId="11" fillId="0" borderId="5" xfId="0" applyFont="1" applyFill="1" applyBorder="1"/>
    <xf numFmtId="0" fontId="12" fillId="0" borderId="0" xfId="0" applyFont="1" applyFill="1"/>
    <xf numFmtId="0" fontId="13" fillId="0" borderId="6" xfId="2" applyFont="1" applyFill="1" applyBorder="1" applyAlignment="1" applyProtection="1"/>
    <xf numFmtId="0" fontId="14" fillId="3" borderId="6" xfId="2" applyFont="1" applyFill="1" applyBorder="1" applyAlignment="1" applyProtection="1">
      <alignment horizontal="center" vertical="center"/>
    </xf>
    <xf numFmtId="0" fontId="8" fillId="3" borderId="6" xfId="2" applyFont="1" applyFill="1" applyBorder="1" applyAlignment="1" applyProtection="1"/>
    <xf numFmtId="0" fontId="15" fillId="0" borderId="6" xfId="4" applyFont="1" applyBorder="1" applyAlignment="1">
      <alignment horizontal="center" vertical="center"/>
    </xf>
    <xf numFmtId="0" fontId="16" fillId="3" borderId="6" xfId="4" applyFont="1" applyFill="1" applyBorder="1" applyAlignment="1" applyProtection="1">
      <alignment vertical="center"/>
    </xf>
    <xf numFmtId="0" fontId="10" fillId="3" borderId="2" xfId="3" applyFont="1" applyFill="1" applyBorder="1" applyProtection="1"/>
    <xf numFmtId="0" fontId="16" fillId="3" borderId="2" xfId="4" applyFont="1" applyFill="1" applyBorder="1" applyAlignment="1" applyProtection="1">
      <alignment vertical="center"/>
    </xf>
    <xf numFmtId="0" fontId="15" fillId="3" borderId="2" xfId="4" applyFont="1" applyFill="1" applyBorder="1" applyAlignment="1" applyProtection="1">
      <alignment horizontal="center" vertical="center"/>
    </xf>
    <xf numFmtId="0" fontId="15" fillId="0" borderId="2" xfId="4" applyFont="1" applyBorder="1" applyAlignment="1">
      <alignment horizontal="center" vertical="center"/>
    </xf>
    <xf numFmtId="0" fontId="10" fillId="3" borderId="0" xfId="3" applyFont="1" applyFill="1" applyBorder="1" applyAlignment="1" applyProtection="1">
      <alignment horizontal="left"/>
    </xf>
    <xf numFmtId="0" fontId="14" fillId="3" borderId="0" xfId="3" applyFont="1" applyFill="1" applyBorder="1" applyAlignment="1" applyProtection="1">
      <alignment horizontal="center" vertical="center"/>
    </xf>
    <xf numFmtId="0" fontId="8" fillId="3" borderId="0" xfId="4" applyFont="1" applyFill="1" applyBorder="1" applyAlignment="1" applyProtection="1">
      <alignment vertical="center"/>
    </xf>
    <xf numFmtId="3" fontId="16" fillId="3" borderId="0" xfId="5" applyFont="1" applyFill="1" applyBorder="1" applyProtection="1">
      <alignment horizontal="right" vertical="center"/>
    </xf>
    <xf numFmtId="0" fontId="16" fillId="3" borderId="0" xfId="4" applyFont="1" applyFill="1" applyBorder="1" applyAlignment="1" applyProtection="1">
      <alignment vertical="center"/>
    </xf>
    <xf numFmtId="0" fontId="15" fillId="0" borderId="0" xfId="4" applyFont="1" applyAlignment="1">
      <alignment horizontal="center" vertical="center"/>
    </xf>
    <xf numFmtId="0" fontId="17" fillId="3" borderId="0" xfId="4" applyFont="1" applyFill="1" applyBorder="1" applyAlignment="1" applyProtection="1">
      <alignment horizontal="center"/>
    </xf>
    <xf numFmtId="0" fontId="13" fillId="2" borderId="0" xfId="4" applyFont="1" applyFill="1" applyBorder="1" applyAlignment="1" applyProtection="1">
      <alignment vertical="center"/>
    </xf>
    <xf numFmtId="0" fontId="18" fillId="3" borderId="5" xfId="6" applyFont="1" applyFill="1" applyBorder="1" applyAlignment="1" applyProtection="1">
      <alignment horizontal="center" vertical="center" wrapText="1"/>
    </xf>
    <xf numFmtId="0" fontId="13" fillId="3" borderId="5" xfId="6" applyFont="1" applyFill="1" applyBorder="1" applyAlignment="1" applyProtection="1">
      <alignment horizontal="center" vertical="center" wrapText="1"/>
    </xf>
    <xf numFmtId="0" fontId="13" fillId="6" borderId="3" xfId="7" applyFont="1" applyFill="1" applyBorder="1">
      <alignment horizontal="center" vertical="center"/>
    </xf>
    <xf numFmtId="0" fontId="17" fillId="3" borderId="0" xfId="4" applyFont="1" applyFill="1" applyBorder="1" applyAlignment="1" applyProtection="1">
      <alignment horizontal="left"/>
    </xf>
    <xf numFmtId="0" fontId="17" fillId="3" borderId="5" xfId="4" applyFont="1" applyFill="1" applyBorder="1" applyAlignment="1" applyProtection="1">
      <alignment vertical="center" wrapText="1"/>
    </xf>
    <xf numFmtId="0" fontId="19" fillId="3" borderId="5" xfId="4" applyFont="1" applyFill="1" applyBorder="1" applyAlignment="1" applyProtection="1">
      <alignment horizontal="center" vertical="center" wrapText="1"/>
    </xf>
    <xf numFmtId="43" fontId="16" fillId="0" borderId="5" xfId="1" applyFont="1" applyBorder="1" applyAlignment="1" applyProtection="1">
      <alignment horizontal="right" vertical="center"/>
      <protection locked="0"/>
    </xf>
    <xf numFmtId="3" fontId="17" fillId="6" borderId="7" xfId="7" applyNumberFormat="1" applyFont="1" applyFill="1" applyBorder="1">
      <alignment horizontal="center" vertical="center"/>
    </xf>
    <xf numFmtId="2" fontId="17" fillId="3" borderId="5" xfId="9" applyNumberFormat="1" applyFont="1" applyBorder="1" applyAlignment="1" applyProtection="1">
      <alignment horizontal="center" vertical="center"/>
    </xf>
    <xf numFmtId="43" fontId="17" fillId="0" borderId="5" xfId="1" applyFont="1" applyFill="1" applyBorder="1" applyAlignment="1" applyProtection="1">
      <alignment horizontal="right" vertical="center"/>
      <protection locked="0"/>
    </xf>
    <xf numFmtId="0" fontId="19" fillId="6" borderId="5" xfId="7" applyFont="1" applyFill="1" applyBorder="1">
      <alignment horizontal="center" vertical="center"/>
    </xf>
    <xf numFmtId="0" fontId="16" fillId="6" borderId="5" xfId="7" applyFont="1" applyFill="1" applyBorder="1">
      <alignment horizontal="center" vertical="center"/>
    </xf>
    <xf numFmtId="0" fontId="16" fillId="6" borderId="2" xfId="7" applyFont="1" applyFill="1" applyBorder="1">
      <alignment horizontal="center" vertical="center"/>
    </xf>
    <xf numFmtId="0" fontId="16" fillId="6" borderId="5" xfId="7" applyFont="1" applyFill="1" applyBorder="1" applyAlignment="1">
      <alignment horizontal="center" vertical="center"/>
    </xf>
    <xf numFmtId="0" fontId="17" fillId="3" borderId="5" xfId="4" applyFont="1" applyFill="1" applyBorder="1" applyAlignment="1" applyProtection="1">
      <alignment horizontal="left" vertical="center" wrapText="1" indent="1"/>
    </xf>
    <xf numFmtId="3" fontId="17" fillId="6" borderId="0" xfId="7" applyNumberFormat="1" applyFont="1" applyFill="1" applyBorder="1">
      <alignment horizontal="center" vertical="center"/>
    </xf>
    <xf numFmtId="43" fontId="17" fillId="0" borderId="5" xfId="1" applyFont="1" applyBorder="1" applyAlignment="1" applyProtection="1">
      <alignment horizontal="right" vertical="center"/>
      <protection locked="0"/>
    </xf>
    <xf numFmtId="3" fontId="17" fillId="6" borderId="2" xfId="7" applyNumberFormat="1" applyFont="1" applyFill="1" applyBorder="1">
      <alignment horizontal="center" vertical="center"/>
    </xf>
    <xf numFmtId="0" fontId="16" fillId="6" borderId="5" xfId="7" applyFont="1" applyFill="1" applyBorder="1" applyAlignment="1" applyProtection="1">
      <alignment horizontal="center" vertical="center"/>
    </xf>
    <xf numFmtId="0" fontId="16" fillId="6" borderId="5" xfId="7" applyFont="1" applyFill="1" applyBorder="1" applyProtection="1">
      <alignment horizontal="center" vertical="center"/>
    </xf>
    <xf numFmtId="2" fontId="20" fillId="6" borderId="5" xfId="7" applyNumberFormat="1" applyFont="1" applyFill="1" applyBorder="1" applyAlignment="1" applyProtection="1">
      <alignment horizontal="center" wrapText="1"/>
    </xf>
    <xf numFmtId="2" fontId="20" fillId="6" borderId="6" xfId="7" applyNumberFormat="1" applyFont="1" applyFill="1" applyBorder="1">
      <alignment horizontal="center" vertical="center"/>
    </xf>
    <xf numFmtId="3" fontId="17" fillId="6" borderId="6" xfId="7" applyNumberFormat="1" applyFont="1" applyFill="1" applyBorder="1">
      <alignment horizontal="center" vertical="center"/>
    </xf>
    <xf numFmtId="0" fontId="17" fillId="3" borderId="5" xfId="4" applyFont="1" applyFill="1" applyBorder="1" applyAlignment="1" applyProtection="1">
      <alignment horizontal="left" vertical="center" wrapText="1"/>
    </xf>
    <xf numFmtId="0" fontId="20" fillId="3" borderId="5" xfId="4" applyFont="1" applyFill="1" applyBorder="1" applyAlignment="1" applyProtection="1">
      <alignment vertical="center" wrapText="1"/>
    </xf>
    <xf numFmtId="0" fontId="21" fillId="6" borderId="5" xfId="7" applyFont="1" applyFill="1" applyBorder="1">
      <alignment horizontal="center" vertical="center"/>
    </xf>
    <xf numFmtId="0" fontId="16" fillId="6" borderId="7" xfId="7" applyFont="1" applyFill="1" applyBorder="1">
      <alignment horizontal="center" vertical="center"/>
    </xf>
    <xf numFmtId="43" fontId="20" fillId="0" borderId="5" xfId="1" applyFont="1" applyFill="1" applyBorder="1" applyAlignment="1" applyProtection="1">
      <alignment horizontal="right" vertical="center"/>
      <protection locked="0"/>
    </xf>
    <xf numFmtId="0" fontId="17" fillId="3" borderId="0" xfId="4" applyFont="1" applyFill="1" applyBorder="1" applyAlignment="1" applyProtection="1">
      <alignment vertical="center"/>
    </xf>
    <xf numFmtId="0" fontId="13" fillId="3" borderId="0" xfId="4" applyFont="1" applyFill="1" applyBorder="1" applyAlignment="1" applyProtection="1">
      <alignment vertical="center"/>
    </xf>
    <xf numFmtId="0" fontId="13" fillId="3" borderId="8" xfId="6" applyFont="1" applyFill="1" applyBorder="1" applyAlignment="1" applyProtection="1">
      <alignment horizontal="center" vertical="center" wrapText="1"/>
    </xf>
    <xf numFmtId="2" fontId="20" fillId="6" borderId="3" xfId="7" applyNumberFormat="1" applyFont="1" applyFill="1" applyBorder="1">
      <alignment horizontal="center" vertical="center"/>
    </xf>
    <xf numFmtId="3" fontId="20" fillId="6" borderId="5" xfId="7" applyNumberFormat="1" applyFont="1" applyFill="1" applyBorder="1" applyAlignment="1" applyProtection="1">
      <alignment horizontal="center" wrapText="1"/>
    </xf>
    <xf numFmtId="3" fontId="17" fillId="6" borderId="3" xfId="7" applyNumberFormat="1" applyFont="1" applyFill="1" applyBorder="1">
      <alignment horizontal="center" vertical="center"/>
    </xf>
    <xf numFmtId="2" fontId="17" fillId="3" borderId="5" xfId="9" applyNumberFormat="1" applyFont="1" applyAlignment="1" applyProtection="1">
      <alignment horizontal="center" vertical="center"/>
    </xf>
    <xf numFmtId="0" fontId="17" fillId="3" borderId="0" xfId="4" applyFont="1" applyFill="1" applyBorder="1" applyAlignment="1" applyProtection="1">
      <alignment horizontal="left" wrapText="1"/>
    </xf>
    <xf numFmtId="3" fontId="20" fillId="6" borderId="3" xfId="7" applyNumberFormat="1" applyFont="1" applyFill="1" applyBorder="1">
      <alignment horizontal="center" vertical="center"/>
    </xf>
    <xf numFmtId="2" fontId="17" fillId="6" borderId="5" xfId="7" applyNumberFormat="1" applyFont="1" applyFill="1" applyBorder="1" applyAlignment="1">
      <alignment horizontal="center" vertical="center"/>
    </xf>
    <xf numFmtId="2" fontId="17" fillId="6" borderId="5" xfId="7" applyNumberFormat="1" applyFont="1" applyFill="1" applyBorder="1">
      <alignment horizontal="center" vertical="center"/>
    </xf>
    <xf numFmtId="0" fontId="13" fillId="3" borderId="9" xfId="4" applyFont="1" applyFill="1" applyBorder="1" applyAlignment="1" applyProtection="1">
      <alignment vertical="center"/>
    </xf>
    <xf numFmtId="0" fontId="13" fillId="3" borderId="3" xfId="6" applyFont="1" applyFill="1" applyBorder="1" applyAlignment="1" applyProtection="1">
      <alignment horizontal="center" vertical="center" wrapText="1"/>
    </xf>
    <xf numFmtId="0" fontId="13" fillId="6" borderId="8" xfId="7" applyFont="1" applyFill="1" applyBorder="1">
      <alignment horizontal="center" vertical="center"/>
    </xf>
    <xf numFmtId="0" fontId="13" fillId="3" borderId="2" xfId="6" applyFont="1" applyFill="1" applyBorder="1" applyAlignment="1" applyProtection="1">
      <alignment horizontal="center" vertical="center" wrapText="1"/>
    </xf>
    <xf numFmtId="0" fontId="13" fillId="3" borderId="4" xfId="6" applyFont="1" applyFill="1" applyBorder="1" applyAlignment="1" applyProtection="1">
      <alignment horizontal="center" vertical="center" wrapText="1"/>
    </xf>
    <xf numFmtId="3" fontId="17" fillId="6" borderId="5" xfId="7" applyNumberFormat="1" applyFont="1" applyFill="1" applyBorder="1">
      <alignment horizontal="center" vertical="center"/>
    </xf>
    <xf numFmtId="2" fontId="17" fillId="3" borderId="2" xfId="9" applyNumberFormat="1" applyFont="1" applyBorder="1" applyAlignment="1" applyProtection="1">
      <alignment horizontal="center" vertical="center"/>
    </xf>
    <xf numFmtId="3" fontId="20" fillId="6" borderId="5" xfId="7" applyNumberFormat="1" applyFont="1" applyFill="1" applyBorder="1">
      <alignment horizontal="center" vertical="center"/>
    </xf>
    <xf numFmtId="2" fontId="17" fillId="6" borderId="2" xfId="7" applyNumberFormat="1" applyFont="1" applyFill="1" applyBorder="1" applyAlignment="1">
      <alignment horizontal="center" vertical="center"/>
    </xf>
    <xf numFmtId="2" fontId="17" fillId="6" borderId="4" xfId="7" applyNumberFormat="1" applyFont="1" applyFill="1" applyBorder="1">
      <alignment horizontal="center" vertical="center"/>
    </xf>
    <xf numFmtId="2" fontId="17" fillId="2" borderId="2" xfId="9" applyNumberFormat="1" applyFont="1" applyFill="1" applyBorder="1" applyAlignment="1" applyProtection="1">
      <alignment horizontal="center" vertical="center"/>
    </xf>
    <xf numFmtId="0" fontId="15" fillId="3" borderId="0" xfId="4" applyFont="1" applyFill="1" applyBorder="1" applyAlignment="1" applyProtection="1">
      <alignment horizontal="center" vertical="center"/>
    </xf>
    <xf numFmtId="0" fontId="19" fillId="6" borderId="10" xfId="7" applyFont="1" applyFill="1" applyBorder="1">
      <alignment horizontal="center" vertical="center"/>
    </xf>
    <xf numFmtId="2" fontId="17" fillId="6" borderId="7" xfId="7" applyNumberFormat="1" applyFont="1" applyFill="1" applyBorder="1">
      <alignment horizontal="center" vertical="center"/>
    </xf>
    <xf numFmtId="2" fontId="17" fillId="6" borderId="11" xfId="7" applyNumberFormat="1" applyFont="1" applyFill="1" applyBorder="1">
      <alignment horizontal="center" vertical="center"/>
    </xf>
    <xf numFmtId="0" fontId="19" fillId="6" borderId="3" xfId="7" applyFont="1" applyFill="1" applyBorder="1">
      <alignment horizontal="center" vertical="center"/>
    </xf>
    <xf numFmtId="2" fontId="17" fillId="6" borderId="2" xfId="7" applyNumberFormat="1" applyFont="1" applyFill="1" applyBorder="1">
      <alignment horizontal="center" vertical="center"/>
    </xf>
    <xf numFmtId="43" fontId="20" fillId="0" borderId="5" xfId="1" applyFont="1" applyBorder="1" applyAlignment="1" applyProtection="1">
      <alignment horizontal="right" vertical="center"/>
      <protection locked="0"/>
    </xf>
    <xf numFmtId="0" fontId="15" fillId="2" borderId="0" xfId="4" applyFont="1" applyFill="1" applyAlignment="1">
      <alignment horizontal="center" vertical="center"/>
    </xf>
    <xf numFmtId="2" fontId="17" fillId="2" borderId="0" xfId="7" applyNumberFormat="1" applyFont="1" applyFill="1" applyBorder="1">
      <alignment horizontal="center" vertical="center"/>
    </xf>
    <xf numFmtId="0" fontId="15" fillId="0" borderId="5" xfId="4" applyFont="1" applyBorder="1" applyAlignment="1">
      <alignment horizontal="center" vertical="center"/>
    </xf>
    <xf numFmtId="0" fontId="17" fillId="3" borderId="0" xfId="4" applyFont="1" applyFill="1" applyBorder="1" applyAlignment="1" applyProtection="1">
      <alignment vertical="center" wrapText="1"/>
    </xf>
    <xf numFmtId="0" fontId="19" fillId="3" borderId="0" xfId="4" applyFont="1" applyFill="1" applyBorder="1" applyAlignment="1" applyProtection="1">
      <alignment horizontal="center" vertical="center" wrapText="1"/>
    </xf>
    <xf numFmtId="3" fontId="17" fillId="3" borderId="0" xfId="4" applyNumberFormat="1" applyFont="1" applyFill="1" applyBorder="1" applyAlignment="1" applyProtection="1">
      <alignment horizontal="right"/>
    </xf>
    <xf numFmtId="0" fontId="10" fillId="3" borderId="6" xfId="3" applyFont="1" applyFill="1" applyBorder="1" applyProtection="1"/>
    <xf numFmtId="0" fontId="15" fillId="3" borderId="6" xfId="4" applyFont="1" applyFill="1" applyBorder="1" applyAlignment="1" applyProtection="1">
      <alignment horizontal="center" vertical="center"/>
    </xf>
    <xf numFmtId="3" fontId="16" fillId="3" borderId="0" xfId="5" applyFont="1" applyBorder="1" applyProtection="1">
      <alignment horizontal="right" vertical="center"/>
    </xf>
    <xf numFmtId="0" fontId="13" fillId="3" borderId="10" xfId="6" applyFont="1" applyFill="1" applyBorder="1" applyAlignment="1" applyProtection="1">
      <alignment horizontal="center" vertical="center" wrapText="1"/>
    </xf>
    <xf numFmtId="0" fontId="13" fillId="6" borderId="10" xfId="7" applyFont="1" applyFill="1" applyBorder="1">
      <alignment horizontal="center" vertical="center"/>
    </xf>
    <xf numFmtId="0" fontId="17" fillId="6" borderId="5" xfId="7" applyFont="1" applyFill="1" applyBorder="1" applyAlignment="1">
      <alignment horizontal="center" vertical="center"/>
    </xf>
    <xf numFmtId="0" fontId="17" fillId="6" borderId="4" xfId="7" applyFont="1" applyFill="1" applyBorder="1">
      <alignment horizontal="center" vertical="center"/>
    </xf>
    <xf numFmtId="0" fontId="17" fillId="3" borderId="5" xfId="4" applyFont="1" applyFill="1" applyBorder="1" applyAlignment="1" applyProtection="1">
      <alignment horizontal="left" vertical="center" wrapText="1" indent="2"/>
    </xf>
    <xf numFmtId="0" fontId="16" fillId="3" borderId="5" xfId="4" applyFont="1" applyFill="1" applyBorder="1" applyAlignment="1" applyProtection="1">
      <alignment horizontal="left" vertical="center" wrapText="1" indent="3"/>
    </xf>
    <xf numFmtId="0" fontId="15" fillId="3" borderId="5" xfId="4" applyFont="1" applyFill="1" applyBorder="1" applyAlignment="1" applyProtection="1">
      <alignment horizontal="center" vertical="center" wrapText="1"/>
    </xf>
    <xf numFmtId="0" fontId="15" fillId="2" borderId="5" xfId="4" applyFont="1" applyFill="1" applyBorder="1" applyAlignment="1">
      <alignment horizontal="center" vertical="center"/>
    </xf>
    <xf numFmtId="3" fontId="17" fillId="6" borderId="3" xfId="7" applyNumberFormat="1" applyFont="1" applyFill="1" applyBorder="1" applyAlignment="1" applyProtection="1">
      <alignment horizontal="right" vertical="center" wrapText="1"/>
    </xf>
    <xf numFmtId="0" fontId="17" fillId="6" borderId="5" xfId="7" applyFont="1" applyFill="1" applyBorder="1" applyAlignment="1">
      <alignment horizontal="right" vertical="center"/>
    </xf>
    <xf numFmtId="0" fontId="13" fillId="3" borderId="6" xfId="4" applyFont="1" applyFill="1" applyBorder="1" applyAlignment="1" applyProtection="1">
      <alignment vertical="center"/>
    </xf>
    <xf numFmtId="0" fontId="19" fillId="6" borderId="12" xfId="7" applyFont="1" applyFill="1" applyBorder="1">
      <alignment horizontal="center" vertical="center"/>
    </xf>
    <xf numFmtId="3" fontId="20" fillId="6" borderId="5" xfId="7" applyNumberFormat="1" applyFont="1" applyFill="1" applyBorder="1" applyAlignment="1" applyProtection="1">
      <alignment horizontal="right" vertical="center"/>
    </xf>
    <xf numFmtId="3" fontId="20" fillId="6" borderId="5" xfId="7" applyNumberFormat="1" applyFont="1" applyFill="1" applyBorder="1" applyAlignment="1" applyProtection="1">
      <alignment horizontal="center" vertical="center"/>
    </xf>
    <xf numFmtId="3" fontId="20" fillId="6" borderId="5" xfId="7" applyNumberFormat="1" applyFont="1" applyFill="1" applyBorder="1" applyAlignment="1" applyProtection="1">
      <alignment horizontal="right" vertical="center" wrapText="1"/>
    </xf>
    <xf numFmtId="0" fontId="20" fillId="6" borderId="5" xfId="7" applyFont="1" applyFill="1" applyBorder="1" applyAlignment="1" applyProtection="1">
      <alignment horizontal="center" vertical="center" wrapText="1"/>
    </xf>
    <xf numFmtId="0" fontId="17" fillId="3" borderId="5" xfId="4" applyFont="1" applyFill="1" applyBorder="1" applyAlignment="1" applyProtection="1">
      <alignment horizontal="left" vertical="center" wrapText="1" indent="3"/>
    </xf>
    <xf numFmtId="0" fontId="20" fillId="3" borderId="5" xfId="4" applyFont="1" applyFill="1" applyBorder="1" applyAlignment="1" applyProtection="1">
      <alignment horizontal="left" vertical="center" wrapText="1"/>
    </xf>
    <xf numFmtId="3" fontId="17" fillId="6" borderId="5" xfId="7" applyNumberFormat="1" applyFont="1" applyFill="1" applyBorder="1" applyAlignment="1">
      <alignment horizontal="right" vertical="center"/>
    </xf>
    <xf numFmtId="0" fontId="23" fillId="3" borderId="9" xfId="4" applyFont="1" applyFill="1" applyBorder="1" applyAlignment="1" applyProtection="1">
      <alignment horizontal="left"/>
    </xf>
    <xf numFmtId="0" fontId="24" fillId="3" borderId="5" xfId="4" applyFont="1" applyFill="1" applyBorder="1" applyAlignment="1" applyProtection="1">
      <alignment horizontal="center" vertical="center"/>
    </xf>
    <xf numFmtId="0" fontId="16" fillId="0" borderId="5" xfId="4" applyFont="1" applyFill="1" applyBorder="1" applyAlignment="1" applyProtection="1">
      <alignment horizontal="left" vertical="center"/>
    </xf>
    <xf numFmtId="3" fontId="20" fillId="6" borderId="3" xfId="7" applyNumberFormat="1" applyFont="1" applyFill="1" applyBorder="1" applyAlignment="1" applyProtection="1">
      <alignment horizontal="right" vertical="center"/>
    </xf>
    <xf numFmtId="2" fontId="17" fillId="6" borderId="5" xfId="7" applyNumberFormat="1" applyFont="1" applyFill="1" applyBorder="1" applyAlignment="1">
      <alignment horizontal="right" vertical="center"/>
    </xf>
    <xf numFmtId="0" fontId="16" fillId="0" borderId="5" xfId="4" applyFont="1" applyFill="1" applyBorder="1" applyAlignment="1" applyProtection="1">
      <alignment horizontal="left" vertical="center" indent="1"/>
    </xf>
    <xf numFmtId="3" fontId="20" fillId="6" borderId="5" xfId="7" applyNumberFormat="1" applyFont="1" applyFill="1" applyBorder="1" applyAlignment="1">
      <alignment horizontal="right" vertical="center"/>
    </xf>
    <xf numFmtId="2" fontId="17" fillId="6" borderId="3" xfId="7" applyNumberFormat="1" applyFont="1" applyFill="1" applyBorder="1" applyAlignment="1">
      <alignment horizontal="right" vertical="center"/>
    </xf>
    <xf numFmtId="0" fontId="16" fillId="0" borderId="5" xfId="4" applyFont="1" applyFill="1" applyBorder="1" applyAlignment="1" applyProtection="1">
      <alignment horizontal="left" vertical="center" indent="2"/>
    </xf>
    <xf numFmtId="0" fontId="19" fillId="3" borderId="5" xfId="4" applyFont="1" applyFill="1" applyBorder="1" applyAlignment="1" applyProtection="1">
      <alignment horizontal="center" vertical="center"/>
    </xf>
    <xf numFmtId="43" fontId="20" fillId="6" borderId="5" xfId="1" applyFont="1" applyFill="1" applyBorder="1" applyAlignment="1">
      <alignment horizontal="right" vertical="center"/>
    </xf>
    <xf numFmtId="3" fontId="21" fillId="6" borderId="5" xfId="7" applyNumberFormat="1" applyFont="1" applyFill="1" applyBorder="1" applyAlignment="1">
      <alignment horizontal="center" vertical="center"/>
    </xf>
    <xf numFmtId="43" fontId="17" fillId="6" borderId="3" xfId="1" applyFont="1" applyFill="1" applyBorder="1" applyAlignment="1">
      <alignment horizontal="right" vertical="center"/>
    </xf>
    <xf numFmtId="43" fontId="17" fillId="0" borderId="5" xfId="1" quotePrefix="1" applyFont="1" applyBorder="1" applyAlignment="1" applyProtection="1">
      <alignment horizontal="right" vertical="center"/>
      <protection locked="0"/>
    </xf>
    <xf numFmtId="0" fontId="15" fillId="0" borderId="5" xfId="4" quotePrefix="1" applyFont="1" applyBorder="1" applyAlignment="1">
      <alignment horizontal="center" vertical="center"/>
    </xf>
    <xf numFmtId="0" fontId="15" fillId="0" borderId="5" xfId="4" applyFont="1" applyBorder="1" applyAlignment="1" applyProtection="1">
      <alignment horizontal="center" vertical="center" wrapText="1"/>
    </xf>
    <xf numFmtId="43" fontId="20" fillId="6" borderId="5" xfId="1" applyFont="1" applyFill="1" applyBorder="1" applyAlignment="1" applyProtection="1">
      <alignment horizontal="right" vertical="center"/>
    </xf>
    <xf numFmtId="3" fontId="21" fillId="6" borderId="5" xfId="7" applyNumberFormat="1" applyFont="1" applyFill="1" applyBorder="1" applyAlignment="1" applyProtection="1">
      <alignment horizontal="center" vertical="center"/>
    </xf>
    <xf numFmtId="43" fontId="20" fillId="6" borderId="3" xfId="1" applyFont="1" applyFill="1" applyBorder="1" applyAlignment="1" applyProtection="1">
      <alignment horizontal="right" vertical="center"/>
    </xf>
    <xf numFmtId="0" fontId="17" fillId="0" borderId="5" xfId="4" applyFont="1" applyFill="1" applyBorder="1" applyAlignment="1" applyProtection="1">
      <alignment horizontal="left" vertical="center" wrapText="1"/>
    </xf>
    <xf numFmtId="0" fontId="19" fillId="0" borderId="5" xfId="4" applyFont="1" applyFill="1" applyBorder="1" applyAlignment="1" applyProtection="1">
      <alignment horizontal="center" vertical="center" wrapText="1"/>
    </xf>
    <xf numFmtId="43" fontId="20" fillId="6" borderId="3" xfId="1" applyFont="1" applyFill="1" applyBorder="1" applyAlignment="1">
      <alignment horizontal="center" vertical="center"/>
    </xf>
    <xf numFmtId="43" fontId="20" fillId="6" borderId="5" xfId="1" applyFont="1" applyFill="1" applyBorder="1" applyAlignment="1">
      <alignment horizontal="center" vertical="center"/>
    </xf>
    <xf numFmtId="0" fontId="16" fillId="3" borderId="5" xfId="4" applyFont="1" applyFill="1" applyBorder="1" applyAlignment="1" applyProtection="1">
      <alignment horizontal="left" vertical="center" wrapText="1"/>
    </xf>
    <xf numFmtId="0" fontId="17" fillId="3" borderId="7" xfId="4" applyFont="1" applyFill="1" applyBorder="1" applyAlignment="1" applyProtection="1">
      <alignment horizontal="left" wrapText="1"/>
    </xf>
    <xf numFmtId="0" fontId="19" fillId="3" borderId="7" xfId="4" applyFont="1" applyFill="1" applyBorder="1" applyAlignment="1" applyProtection="1">
      <alignment horizontal="center" vertical="center" wrapText="1"/>
    </xf>
    <xf numFmtId="0" fontId="17" fillId="3" borderId="7" xfId="4" applyFont="1" applyFill="1" applyBorder="1" applyAlignment="1" applyProtection="1">
      <alignment horizontal="center" wrapText="1"/>
    </xf>
    <xf numFmtId="0" fontId="17" fillId="3" borderId="0" xfId="4" applyFont="1" applyFill="1" applyBorder="1" applyAlignment="1" applyProtection="1">
      <alignment horizontal="center" wrapText="1"/>
    </xf>
    <xf numFmtId="2" fontId="17" fillId="3" borderId="0" xfId="8" applyNumberFormat="1" applyFont="1" applyFill="1" applyBorder="1" applyProtection="1">
      <alignment horizontal="right" vertical="center"/>
    </xf>
    <xf numFmtId="0" fontId="20" fillId="0" borderId="5" xfId="4" applyFont="1" applyFill="1" applyBorder="1" applyAlignment="1" applyProtection="1">
      <alignment horizontal="left" wrapText="1"/>
    </xf>
    <xf numFmtId="0" fontId="16" fillId="6" borderId="5" xfId="7" applyFont="1" applyFill="1" applyBorder="1" applyAlignment="1" applyProtection="1">
      <alignment horizontal="right" vertical="center"/>
    </xf>
    <xf numFmtId="3" fontId="16" fillId="6" borderId="5" xfId="7" applyNumberFormat="1" applyFont="1" applyFill="1" applyBorder="1" applyAlignment="1" applyProtection="1">
      <alignment horizontal="right" vertical="center"/>
    </xf>
    <xf numFmtId="2" fontId="17" fillId="6" borderId="5" xfId="7" applyNumberFormat="1" applyFont="1" applyFill="1" applyBorder="1" applyAlignment="1" applyProtection="1">
      <alignment horizontal="center" vertical="center"/>
    </xf>
    <xf numFmtId="0" fontId="17" fillId="6" borderId="5" xfId="7" applyFont="1" applyFill="1" applyBorder="1" applyAlignment="1" applyProtection="1">
      <alignment horizontal="right" vertical="center"/>
    </xf>
    <xf numFmtId="0" fontId="20" fillId="0" borderId="5" xfId="4" applyFont="1" applyFill="1" applyBorder="1" applyAlignment="1" applyProtection="1">
      <alignment horizontal="left" vertical="center" wrapText="1"/>
    </xf>
    <xf numFmtId="3" fontId="17" fillId="6" borderId="5" xfId="7" applyNumberFormat="1" applyFont="1" applyFill="1" applyBorder="1" applyAlignment="1">
      <alignment horizontal="center" vertical="center"/>
    </xf>
    <xf numFmtId="0" fontId="17" fillId="3" borderId="0" xfId="4" applyFont="1" applyFill="1" applyBorder="1" applyAlignment="1" applyProtection="1">
      <alignment horizontal="left" wrapText="1" indent="1"/>
    </xf>
    <xf numFmtId="3" fontId="17" fillId="3" borderId="0" xfId="4" applyNumberFormat="1" applyFont="1" applyFill="1" applyBorder="1" applyAlignment="1" applyProtection="1">
      <alignment vertical="center"/>
    </xf>
    <xf numFmtId="0" fontId="16" fillId="3" borderId="0" xfId="4" applyFont="1" applyFill="1" applyAlignment="1" applyProtection="1">
      <alignment vertical="center"/>
    </xf>
    <xf numFmtId="2" fontId="17" fillId="3" borderId="0" xfId="4" applyNumberFormat="1" applyFont="1" applyFill="1" applyBorder="1" applyAlignment="1" applyProtection="1">
      <alignment vertical="center"/>
    </xf>
    <xf numFmtId="3" fontId="20" fillId="6" borderId="5" xfId="7" applyNumberFormat="1" applyFont="1" applyFill="1" applyBorder="1" applyAlignment="1" applyProtection="1">
      <alignment horizontal="center" vertical="center" wrapText="1"/>
    </xf>
    <xf numFmtId="43" fontId="20" fillId="6" borderId="5" xfId="1" applyFont="1" applyFill="1" applyBorder="1" applyAlignment="1" applyProtection="1">
      <alignment horizontal="right" vertical="center" wrapText="1"/>
    </xf>
    <xf numFmtId="0" fontId="16" fillId="3" borderId="0" xfId="4" applyFont="1" applyFill="1" applyBorder="1" applyAlignment="1" applyProtection="1">
      <alignment horizontal="left" vertical="center"/>
    </xf>
    <xf numFmtId="0" fontId="16" fillId="2" borderId="0" xfId="4" applyFont="1" applyFill="1" applyBorder="1" applyAlignment="1" applyProtection="1">
      <alignment vertical="center"/>
    </xf>
    <xf numFmtId="43" fontId="17" fillId="2" borderId="5" xfId="1" applyFont="1" applyFill="1" applyBorder="1" applyAlignment="1" applyProtection="1">
      <alignment horizontal="right" vertical="center"/>
      <protection locked="0"/>
    </xf>
    <xf numFmtId="2" fontId="17" fillId="2" borderId="5" xfId="9" applyNumberFormat="1" applyFont="1" applyFill="1" applyAlignment="1" applyProtection="1">
      <alignment horizontal="center" vertical="center"/>
    </xf>
    <xf numFmtId="0" fontId="10" fillId="3" borderId="0" xfId="3" applyFont="1" applyFill="1" applyBorder="1" applyAlignment="1" applyProtection="1">
      <alignment horizontal="left" wrapText="1"/>
    </xf>
    <xf numFmtId="0" fontId="10" fillId="2" borderId="0" xfId="3" applyFont="1" applyFill="1" applyBorder="1" applyAlignment="1" applyProtection="1">
      <alignment horizontal="left" wrapText="1"/>
    </xf>
    <xf numFmtId="0" fontId="20" fillId="3" borderId="0" xfId="4" applyFont="1" applyFill="1" applyBorder="1" applyAlignment="1" applyProtection="1">
      <alignment wrapText="1"/>
    </xf>
    <xf numFmtId="0" fontId="21" fillId="3" borderId="0" xfId="4" applyFont="1" applyFill="1" applyBorder="1" applyAlignment="1" applyProtection="1">
      <alignment horizontal="center" vertical="center" wrapText="1"/>
    </xf>
    <xf numFmtId="3" fontId="17" fillId="3" borderId="0" xfId="8" applyNumberFormat="1" applyFont="1" applyFill="1" applyBorder="1" applyAlignment="1" applyProtection="1">
      <alignment horizontal="right"/>
    </xf>
    <xf numFmtId="2" fontId="20" fillId="3" borderId="0" xfId="7" applyNumberFormat="1" applyFont="1" applyFill="1" applyBorder="1" applyAlignment="1" applyProtection="1">
      <alignment horizontal="center" wrapText="1"/>
    </xf>
    <xf numFmtId="0" fontId="17" fillId="3" borderId="6" xfId="4" applyFont="1" applyFill="1" applyBorder="1" applyAlignment="1" applyProtection="1">
      <alignment vertical="center"/>
    </xf>
    <xf numFmtId="4" fontId="17" fillId="6" borderId="5" xfId="7" applyNumberFormat="1" applyFont="1" applyFill="1" applyBorder="1" applyAlignment="1">
      <alignment horizontal="center" vertical="center"/>
    </xf>
    <xf numFmtId="4" fontId="17" fillId="3" borderId="5" xfId="9" applyNumberFormat="1" applyFont="1" applyAlignment="1" applyProtection="1">
      <alignment horizontal="center" vertical="center"/>
    </xf>
    <xf numFmtId="43" fontId="17" fillId="6" borderId="5" xfId="1" applyFont="1" applyFill="1" applyBorder="1" applyAlignment="1">
      <alignment horizontal="center" vertical="center"/>
    </xf>
    <xf numFmtId="2" fontId="17" fillId="6" borderId="5" xfId="7" applyNumberFormat="1" applyFont="1" applyFill="1" applyAlignment="1">
      <alignment horizontal="center" vertical="center"/>
    </xf>
    <xf numFmtId="0" fontId="15" fillId="2" borderId="5" xfId="4" quotePrefix="1" applyFont="1" applyFill="1" applyBorder="1" applyAlignment="1">
      <alignment horizontal="center" vertical="center"/>
    </xf>
    <xf numFmtId="4" fontId="17" fillId="6" borderId="5" xfId="7" applyNumberFormat="1" applyFont="1" applyFill="1" applyAlignment="1">
      <alignment horizontal="center" vertical="center"/>
    </xf>
    <xf numFmtId="4" fontId="17" fillId="2" borderId="5" xfId="9" applyNumberFormat="1" applyFont="1" applyFill="1" applyAlignment="1" applyProtection="1">
      <alignment horizontal="center" vertical="center"/>
    </xf>
    <xf numFmtId="2" fontId="17" fillId="2" borderId="5" xfId="7" applyNumberFormat="1" applyFont="1" applyFill="1" applyBorder="1" applyAlignment="1" applyProtection="1">
      <alignment horizontal="center" vertical="center" wrapText="1"/>
    </xf>
    <xf numFmtId="4" fontId="17" fillId="2" borderId="5" xfId="7" applyNumberFormat="1" applyFont="1" applyFill="1" applyBorder="1" applyAlignment="1" applyProtection="1">
      <alignment horizontal="center" vertical="center" wrapText="1"/>
    </xf>
    <xf numFmtId="43" fontId="17" fillId="6" borderId="5" xfId="1" applyFont="1" applyFill="1" applyBorder="1" applyAlignment="1">
      <alignment horizontal="right" vertical="center"/>
    </xf>
    <xf numFmtId="0" fontId="17" fillId="3" borderId="7" xfId="4" applyFont="1" applyFill="1" applyBorder="1" applyAlignment="1" applyProtection="1">
      <alignment horizontal="left" vertical="center" wrapText="1" indent="2"/>
    </xf>
    <xf numFmtId="0" fontId="17" fillId="3" borderId="7" xfId="4" applyFont="1" applyFill="1" applyBorder="1" applyAlignment="1" applyProtection="1">
      <alignment horizontal="center" vertical="center" wrapText="1"/>
    </xf>
    <xf numFmtId="0" fontId="17" fillId="3" borderId="6" xfId="4" applyFont="1" applyFill="1" applyBorder="1" applyAlignment="1" applyProtection="1">
      <alignment horizontal="left" vertical="center" wrapText="1" indent="2"/>
    </xf>
    <xf numFmtId="0" fontId="13" fillId="2" borderId="0" xfId="6" applyFont="1" applyFill="1" applyBorder="1" applyAlignment="1" applyProtection="1">
      <alignment horizontal="center" vertical="center" wrapText="1"/>
    </xf>
    <xf numFmtId="3" fontId="17" fillId="2" borderId="0" xfId="7" applyNumberFormat="1" applyFont="1" applyFill="1" applyBorder="1">
      <alignment horizontal="center" vertical="center"/>
    </xf>
    <xf numFmtId="0" fontId="15" fillId="2" borderId="0" xfId="4" applyFont="1" applyFill="1" applyBorder="1" applyAlignment="1">
      <alignment horizontal="center" vertical="center"/>
    </xf>
    <xf numFmtId="2" fontId="17" fillId="3" borderId="0" xfId="9" applyNumberFormat="1" applyFont="1" applyFill="1" applyBorder="1" applyProtection="1">
      <alignment horizontal="right" vertical="center"/>
    </xf>
    <xf numFmtId="0" fontId="17" fillId="2" borderId="5" xfId="4" applyFont="1" applyFill="1" applyBorder="1" applyAlignment="1" applyProtection="1">
      <alignment horizontal="left" vertical="center" wrapText="1"/>
    </xf>
    <xf numFmtId="3" fontId="17" fillId="2" borderId="0" xfId="5" applyFont="1" applyFill="1" applyBorder="1">
      <alignment horizontal="right" vertical="center"/>
    </xf>
    <xf numFmtId="0" fontId="20" fillId="3" borderId="7" xfId="4" applyFont="1" applyFill="1" applyBorder="1" applyAlignment="1" applyProtection="1">
      <alignment wrapText="1"/>
    </xf>
    <xf numFmtId="0" fontId="21" fillId="3" borderId="7" xfId="4" applyFont="1" applyFill="1" applyBorder="1" applyAlignment="1" applyProtection="1">
      <alignment horizontal="center" vertical="center" wrapText="1"/>
    </xf>
    <xf numFmtId="3" fontId="17" fillId="3" borderId="7" xfId="8" applyNumberFormat="1" applyFont="1" applyFill="1" applyBorder="1" applyAlignment="1" applyProtection="1">
      <alignment horizontal="right"/>
    </xf>
    <xf numFmtId="0" fontId="10" fillId="3" borderId="0" xfId="3" applyFont="1" applyFill="1" applyBorder="1" applyProtection="1"/>
    <xf numFmtId="0" fontId="16" fillId="2" borderId="0" xfId="4" applyFont="1" applyFill="1" applyAlignment="1" applyProtection="1">
      <alignment vertical="center"/>
    </xf>
    <xf numFmtId="0" fontId="15" fillId="2" borderId="0" xfId="4" applyFont="1" applyFill="1" applyAlignment="1" applyProtection="1">
      <alignment horizontal="center" vertical="center"/>
    </xf>
    <xf numFmtId="0" fontId="7" fillId="2" borderId="0" xfId="0" applyFont="1" applyFill="1" applyAlignment="1">
      <alignment horizontal="left"/>
    </xf>
    <xf numFmtId="0" fontId="7" fillId="2" borderId="0" xfId="0" applyFont="1" applyFill="1" applyAlignment="1">
      <alignment wrapText="1"/>
    </xf>
    <xf numFmtId="43" fontId="20" fillId="0" borderId="0" xfId="1" applyFont="1" applyFill="1" applyBorder="1" applyAlignment="1" applyProtection="1">
      <alignment horizontal="right" vertical="center"/>
      <protection locked="0"/>
    </xf>
    <xf numFmtId="3" fontId="20" fillId="6" borderId="5" xfId="7" applyNumberFormat="1" applyFont="1" applyFill="1" applyBorder="1" applyAlignment="1">
      <alignment horizontal="center" vertical="center"/>
    </xf>
    <xf numFmtId="0" fontId="20" fillId="6" borderId="5" xfId="7" applyFont="1" applyFill="1" applyBorder="1" applyAlignment="1">
      <alignment horizontal="center" vertical="center"/>
    </xf>
    <xf numFmtId="2" fontId="20" fillId="6" borderId="5" xfId="7" applyNumberFormat="1" applyFont="1" applyFill="1" applyBorder="1" applyAlignment="1">
      <alignment horizontal="center" vertical="center"/>
    </xf>
    <xf numFmtId="0" fontId="17" fillId="2" borderId="0" xfId="10" applyFont="1" applyFill="1" applyBorder="1" applyProtection="1">
      <alignment horizontal="left" vertical="center"/>
    </xf>
    <xf numFmtId="0" fontId="19" fillId="2" borderId="0" xfId="10" applyFont="1" applyFill="1" applyBorder="1" applyAlignment="1" applyProtection="1">
      <alignment horizontal="center" vertical="center"/>
    </xf>
    <xf numFmtId="43" fontId="17" fillId="0" borderId="0" xfId="1" applyFont="1" applyBorder="1" applyAlignment="1" applyProtection="1">
      <alignment horizontal="right" vertical="center"/>
      <protection locked="0"/>
    </xf>
    <xf numFmtId="0" fontId="28" fillId="2" borderId="0" xfId="0" applyFont="1" applyFill="1" applyAlignment="1">
      <alignment horizontal="left"/>
    </xf>
    <xf numFmtId="0" fontId="7" fillId="2" borderId="0" xfId="0" applyFont="1" applyFill="1" applyAlignment="1">
      <alignment horizontal="center" vertical="center" wrapText="1"/>
    </xf>
    <xf numFmtId="0" fontId="27" fillId="7" borderId="5" xfId="0" applyFont="1" applyFill="1" applyBorder="1" applyAlignment="1">
      <alignment horizontal="center" vertical="center" wrapText="1"/>
    </xf>
    <xf numFmtId="0" fontId="7" fillId="2" borderId="0" xfId="0" applyFont="1" applyFill="1" applyAlignment="1">
      <alignment vertical="top"/>
    </xf>
    <xf numFmtId="0" fontId="7" fillId="2" borderId="5" xfId="0" applyFont="1" applyFill="1" applyBorder="1" applyAlignment="1">
      <alignment horizontal="center" vertical="center"/>
    </xf>
    <xf numFmtId="0" fontId="7" fillId="2" borderId="5" xfId="0" applyFont="1" applyFill="1" applyBorder="1" applyAlignment="1">
      <alignment vertical="center" wrapText="1"/>
    </xf>
    <xf numFmtId="0" fontId="16" fillId="2" borderId="5" xfId="0" applyFont="1" applyFill="1" applyBorder="1" applyAlignment="1">
      <alignment vertical="center" wrapText="1"/>
    </xf>
    <xf numFmtId="0" fontId="17" fillId="0" borderId="5" xfId="4" applyFont="1" applyFill="1" applyBorder="1" applyAlignment="1" applyProtection="1">
      <alignment horizontal="left" vertical="center" wrapText="1" indent="2"/>
    </xf>
    <xf numFmtId="0" fontId="17" fillId="0" borderId="5" xfId="4" applyFont="1" applyFill="1" applyBorder="1" applyAlignment="1" applyProtection="1">
      <alignment horizontal="left" vertical="center" wrapText="1" indent="1"/>
    </xf>
    <xf numFmtId="0" fontId="17" fillId="0" borderId="5" xfId="4" applyFont="1" applyFill="1" applyBorder="1" applyAlignment="1" applyProtection="1">
      <alignment horizontal="left" vertical="center" wrapText="1" indent="3"/>
    </xf>
    <xf numFmtId="0" fontId="16" fillId="0" borderId="5" xfId="4" applyFont="1" applyFill="1" applyBorder="1" applyAlignment="1" applyProtection="1">
      <alignment horizontal="left" vertical="center" wrapText="1" indent="4"/>
    </xf>
    <xf numFmtId="0" fontId="19" fillId="3" borderId="5" xfId="4" applyNumberFormat="1" applyFont="1" applyFill="1" applyBorder="1" applyAlignment="1" applyProtection="1">
      <alignment horizontal="center" vertical="center" wrapText="1"/>
    </xf>
    <xf numFmtId="0" fontId="16" fillId="3" borderId="2" xfId="0" applyFont="1" applyFill="1" applyBorder="1" applyAlignment="1" applyProtection="1">
      <alignment vertical="center"/>
    </xf>
    <xf numFmtId="0" fontId="16" fillId="3" borderId="0" xfId="0" applyFont="1" applyFill="1" applyBorder="1" applyAlignment="1" applyProtection="1">
      <alignment vertical="center"/>
    </xf>
    <xf numFmtId="0" fontId="10" fillId="3" borderId="0" xfId="0" applyFont="1" applyFill="1" applyBorder="1" applyAlignment="1" applyProtection="1">
      <alignment horizontal="left"/>
    </xf>
    <xf numFmtId="0" fontId="8" fillId="3" borderId="0" xfId="0" applyFont="1" applyFill="1" applyBorder="1" applyAlignment="1" applyProtection="1">
      <alignment vertical="center"/>
    </xf>
    <xf numFmtId="0" fontId="16" fillId="3" borderId="6" xfId="0" applyFont="1" applyFill="1" applyBorder="1" applyAlignment="1" applyProtection="1">
      <alignment vertical="center"/>
    </xf>
    <xf numFmtId="0" fontId="29" fillId="0" borderId="0" xfId="0" applyFont="1" applyBorder="1" applyAlignment="1">
      <alignment vertical="center"/>
    </xf>
    <xf numFmtId="2" fontId="20" fillId="6" borderId="5" xfId="7" applyNumberFormat="1" applyFont="1" applyFill="1" applyBorder="1">
      <alignment horizontal="center" vertical="center"/>
    </xf>
    <xf numFmtId="164" fontId="16" fillId="0" borderId="5" xfId="8" applyFont="1" applyBorder="1" applyProtection="1">
      <alignment horizontal="right" vertical="center"/>
      <protection locked="0"/>
    </xf>
    <xf numFmtId="2" fontId="16" fillId="2" borderId="5" xfId="13" applyNumberFormat="1" applyFont="1" applyBorder="1">
      <alignment horizontal="right" vertical="center"/>
    </xf>
    <xf numFmtId="0" fontId="16" fillId="2" borderId="0" xfId="0" applyFont="1" applyFill="1" applyBorder="1" applyAlignment="1" applyProtection="1">
      <alignment vertical="center"/>
    </xf>
    <xf numFmtId="2" fontId="16" fillId="2" borderId="3" xfId="13" applyNumberFormat="1" applyFont="1" applyBorder="1">
      <alignment horizontal="right" vertical="center"/>
    </xf>
    <xf numFmtId="0" fontId="29" fillId="2" borderId="0" xfId="0" applyFont="1" applyFill="1" applyBorder="1" applyAlignment="1">
      <alignment vertical="center"/>
    </xf>
    <xf numFmtId="0" fontId="16" fillId="2" borderId="2" xfId="0" applyFont="1" applyFill="1" applyBorder="1" applyAlignment="1" applyProtection="1">
      <alignment vertical="center"/>
    </xf>
    <xf numFmtId="0" fontId="16" fillId="2" borderId="39" xfId="0" applyFont="1" applyFill="1" applyBorder="1" applyAlignment="1" applyProtection="1">
      <alignment vertical="center"/>
    </xf>
    <xf numFmtId="164" fontId="16" fillId="0" borderId="3" xfId="8" applyFont="1" applyBorder="1" applyProtection="1">
      <alignment horizontal="right" vertical="center"/>
      <protection locked="0"/>
    </xf>
    <xf numFmtId="2" fontId="16" fillId="2" borderId="4" xfId="13" applyNumberFormat="1" applyFont="1" applyBorder="1">
      <alignment horizontal="right" vertical="center"/>
    </xf>
    <xf numFmtId="0" fontId="8" fillId="3" borderId="2" xfId="11" applyFont="1" applyFill="1" applyBorder="1" applyAlignment="1" applyProtection="1">
      <alignment vertical="center"/>
    </xf>
    <xf numFmtId="0" fontId="8" fillId="2" borderId="2" xfId="11" applyFont="1" applyFill="1" applyBorder="1" applyAlignment="1" applyProtection="1">
      <alignment vertical="center"/>
    </xf>
    <xf numFmtId="0" fontId="16" fillId="6" borderId="4" xfId="7" applyFont="1" applyFill="1" applyBorder="1" applyProtection="1">
      <alignment horizontal="center" vertical="center"/>
    </xf>
    <xf numFmtId="2" fontId="16" fillId="6" borderId="4" xfId="13" applyNumberFormat="1" applyFont="1" applyFill="1" applyBorder="1">
      <alignment horizontal="right" vertical="center"/>
    </xf>
    <xf numFmtId="2" fontId="16" fillId="6" borderId="5" xfId="13" applyNumberFormat="1" applyFont="1" applyFill="1" applyBorder="1">
      <alignment horizontal="right" vertical="center"/>
    </xf>
    <xf numFmtId="2" fontId="16" fillId="6" borderId="3" xfId="13" applyNumberFormat="1" applyFont="1" applyFill="1" applyBorder="1">
      <alignment horizontal="right" vertical="center"/>
    </xf>
    <xf numFmtId="0" fontId="16" fillId="6" borderId="3" xfId="7" applyFont="1" applyFill="1" applyBorder="1" applyProtection="1">
      <alignment horizontal="center" vertical="center"/>
    </xf>
    <xf numFmtId="43" fontId="16" fillId="0" borderId="3" xfId="1" applyFont="1" applyBorder="1" applyAlignment="1" applyProtection="1">
      <alignment horizontal="right" vertical="center"/>
      <protection locked="0"/>
    </xf>
    <xf numFmtId="43" fontId="16" fillId="6" borderId="5" xfId="1" applyFont="1" applyFill="1" applyBorder="1" applyAlignment="1" applyProtection="1">
      <alignment horizontal="right" vertical="center"/>
      <protection locked="0"/>
    </xf>
    <xf numFmtId="43" fontId="16" fillId="6" borderId="3" xfId="1" applyFont="1" applyFill="1" applyBorder="1" applyAlignment="1" applyProtection="1">
      <alignment horizontal="right" vertical="center"/>
      <protection locked="0"/>
    </xf>
    <xf numFmtId="43" fontId="16" fillId="6" borderId="5" xfId="1" applyFont="1" applyFill="1" applyBorder="1" applyAlignment="1" applyProtection="1">
      <alignment horizontal="center" vertical="center"/>
    </xf>
    <xf numFmtId="43" fontId="16" fillId="6" borderId="3" xfId="1" applyFont="1" applyFill="1" applyBorder="1" applyAlignment="1" applyProtection="1">
      <alignment horizontal="center" vertical="center"/>
    </xf>
    <xf numFmtId="44" fontId="13" fillId="3" borderId="27" xfId="18" applyFont="1" applyFill="1" applyBorder="1" applyAlignment="1">
      <alignment horizontal="right" vertical="center"/>
    </xf>
    <xf numFmtId="43" fontId="16" fillId="6" borderId="4" xfId="1" applyFont="1" applyFill="1" applyBorder="1" applyAlignment="1" applyProtection="1">
      <alignment horizontal="center" vertical="center"/>
    </xf>
    <xf numFmtId="43" fontId="16" fillId="3" borderId="5" xfId="1" applyFont="1" applyFill="1" applyBorder="1" applyAlignment="1">
      <alignment horizontal="right" vertical="center"/>
    </xf>
    <xf numFmtId="43" fontId="16" fillId="0" borderId="4" xfId="1" applyFont="1" applyFill="1" applyBorder="1" applyAlignment="1" applyProtection="1">
      <alignment horizontal="center" vertical="center"/>
    </xf>
    <xf numFmtId="44" fontId="13" fillId="6" borderId="27" xfId="18" applyFont="1" applyFill="1" applyBorder="1" applyAlignment="1">
      <alignment horizontal="right" vertical="center"/>
    </xf>
    <xf numFmtId="43" fontId="16" fillId="3" borderId="0" xfId="1" applyFont="1" applyFill="1" applyBorder="1" applyAlignment="1" applyProtection="1">
      <alignment vertical="center"/>
    </xf>
    <xf numFmtId="0" fontId="29" fillId="2" borderId="0" xfId="0" applyFont="1" applyFill="1" applyAlignment="1">
      <alignment vertical="center"/>
    </xf>
    <xf numFmtId="0" fontId="30" fillId="3" borderId="0" xfId="12" applyFont="1" applyFill="1" applyBorder="1" applyAlignment="1" applyProtection="1">
      <alignment horizontal="left"/>
    </xf>
    <xf numFmtId="0" fontId="29" fillId="2" borderId="2" xfId="0" applyFont="1" applyFill="1" applyBorder="1" applyAlignment="1">
      <alignment vertical="center"/>
    </xf>
    <xf numFmtId="0" fontId="29" fillId="2" borderId="6" xfId="0" applyFont="1" applyFill="1" applyBorder="1" applyAlignment="1">
      <alignment vertical="center"/>
    </xf>
    <xf numFmtId="0" fontId="16" fillId="2" borderId="0" xfId="0" applyFont="1" applyFill="1" applyAlignment="1" applyProtection="1">
      <alignment vertical="center"/>
    </xf>
    <xf numFmtId="43" fontId="20" fillId="6" borderId="12" xfId="1" applyFont="1" applyFill="1" applyBorder="1" applyAlignment="1">
      <alignment horizontal="center" vertical="center"/>
    </xf>
    <xf numFmtId="43" fontId="16" fillId="0" borderId="16" xfId="1" applyFont="1" applyBorder="1" applyAlignment="1" applyProtection="1">
      <alignment horizontal="right" vertical="center"/>
      <protection locked="0"/>
    </xf>
    <xf numFmtId="0" fontId="16" fillId="6" borderId="9" xfId="7" applyFont="1" applyFill="1" applyBorder="1" applyProtection="1">
      <alignment horizontal="center" vertical="center"/>
    </xf>
    <xf numFmtId="0" fontId="16" fillId="6" borderId="12" xfId="7" applyFont="1" applyFill="1" applyBorder="1" applyProtection="1">
      <alignment horizontal="center" vertical="center"/>
    </xf>
    <xf numFmtId="2" fontId="16" fillId="2" borderId="16" xfId="13" applyNumberFormat="1" applyFont="1" applyBorder="1">
      <alignment horizontal="right" vertical="center"/>
    </xf>
    <xf numFmtId="43" fontId="16" fillId="6" borderId="9" xfId="1" applyFont="1" applyFill="1" applyBorder="1" applyAlignment="1" applyProtection="1">
      <alignment horizontal="center" vertical="center"/>
    </xf>
    <xf numFmtId="43" fontId="16" fillId="0" borderId="9" xfId="1" applyFont="1" applyFill="1" applyBorder="1" applyAlignment="1" applyProtection="1">
      <alignment horizontal="center" vertical="center"/>
    </xf>
    <xf numFmtId="44" fontId="13" fillId="3" borderId="42" xfId="18" applyFont="1" applyFill="1" applyBorder="1" applyAlignment="1">
      <alignment horizontal="right" vertical="center"/>
    </xf>
    <xf numFmtId="44" fontId="13" fillId="10" borderId="26" xfId="18" applyFont="1" applyFill="1" applyBorder="1" applyAlignment="1">
      <alignment horizontal="right" vertical="center"/>
    </xf>
    <xf numFmtId="0" fontId="16" fillId="3" borderId="31" xfId="0" applyFont="1" applyFill="1" applyBorder="1" applyAlignment="1" applyProtection="1">
      <alignment vertical="center" wrapText="1"/>
    </xf>
    <xf numFmtId="0" fontId="16" fillId="3" borderId="28" xfId="0" applyFont="1" applyFill="1" applyBorder="1" applyAlignment="1" applyProtection="1">
      <alignment vertical="center" wrapText="1"/>
    </xf>
    <xf numFmtId="0" fontId="16" fillId="3" borderId="28" xfId="0" applyFont="1" applyFill="1" applyBorder="1" applyAlignment="1" applyProtection="1">
      <alignment horizontal="left" vertical="center" wrapText="1" indent="1"/>
    </xf>
    <xf numFmtId="0" fontId="16" fillId="3" borderId="47" xfId="0" applyFont="1" applyFill="1" applyBorder="1" applyAlignment="1" applyProtection="1">
      <alignment horizontal="left" vertical="center" wrapText="1" indent="1"/>
    </xf>
    <xf numFmtId="0" fontId="16" fillId="3" borderId="48" xfId="6" applyFont="1" applyBorder="1">
      <alignment horizontal="center" wrapText="1"/>
    </xf>
    <xf numFmtId="0" fontId="13" fillId="3" borderId="25" xfId="6" applyFont="1" applyBorder="1">
      <alignment horizontal="center" wrapText="1"/>
    </xf>
    <xf numFmtId="0" fontId="16" fillId="3" borderId="24" xfId="6" applyFont="1" applyBorder="1">
      <alignment horizontal="center" wrapText="1"/>
    </xf>
    <xf numFmtId="43" fontId="20" fillId="6" borderId="31" xfId="1" applyFont="1" applyFill="1" applyBorder="1" applyAlignment="1">
      <alignment horizontal="center" vertical="center"/>
    </xf>
    <xf numFmtId="43" fontId="20" fillId="6" borderId="28" xfId="1" applyFont="1" applyFill="1" applyBorder="1" applyAlignment="1">
      <alignment horizontal="center" vertical="center"/>
    </xf>
    <xf numFmtId="43" fontId="16" fillId="0" borderId="28" xfId="1" applyFont="1" applyBorder="1" applyAlignment="1" applyProtection="1">
      <alignment horizontal="right" vertical="center"/>
      <protection locked="0"/>
    </xf>
    <xf numFmtId="43" fontId="16" fillId="6" borderId="28" xfId="1" applyFont="1" applyFill="1" applyBorder="1" applyAlignment="1" applyProtection="1">
      <alignment horizontal="right" vertical="center"/>
      <protection locked="0"/>
    </xf>
    <xf numFmtId="43" fontId="16" fillId="6" borderId="28" xfId="1" applyFont="1" applyFill="1" applyBorder="1" applyAlignment="1" applyProtection="1">
      <alignment horizontal="center" vertical="center"/>
    </xf>
    <xf numFmtId="43" fontId="16" fillId="0" borderId="24" xfId="1" applyFont="1" applyBorder="1" applyAlignment="1" applyProtection="1">
      <alignment horizontal="right" vertical="center"/>
      <protection locked="0"/>
    </xf>
    <xf numFmtId="43" fontId="16" fillId="0" borderId="48" xfId="1" applyFont="1" applyBorder="1" applyAlignment="1" applyProtection="1">
      <alignment horizontal="right" vertical="center"/>
      <protection locked="0"/>
    </xf>
    <xf numFmtId="43" fontId="16" fillId="0" borderId="50" xfId="1" applyFont="1" applyBorder="1" applyAlignment="1" applyProtection="1">
      <alignment horizontal="right" vertical="center"/>
      <protection locked="0"/>
    </xf>
    <xf numFmtId="0" fontId="16" fillId="2" borderId="49" xfId="0" applyFont="1" applyFill="1" applyBorder="1" applyAlignment="1" applyProtection="1">
      <alignment vertical="center"/>
    </xf>
    <xf numFmtId="2" fontId="16" fillId="2" borderId="35" xfId="13" applyNumberFormat="1" applyFont="1" applyBorder="1">
      <alignment horizontal="right" vertical="center"/>
    </xf>
    <xf numFmtId="2" fontId="16" fillId="2" borderId="48" xfId="13" applyNumberFormat="1" applyFont="1" applyBorder="1">
      <alignment horizontal="right" vertical="center"/>
    </xf>
    <xf numFmtId="2" fontId="16" fillId="2" borderId="50" xfId="13" applyNumberFormat="1" applyFont="1" applyBorder="1">
      <alignment horizontal="right" vertical="center"/>
    </xf>
    <xf numFmtId="43" fontId="16" fillId="0" borderId="35" xfId="1" applyFont="1" applyFill="1" applyBorder="1" applyAlignment="1" applyProtection="1">
      <alignment horizontal="center" vertical="center"/>
    </xf>
    <xf numFmtId="44" fontId="13" fillId="3" borderId="40" xfId="18" applyFont="1" applyFill="1" applyBorder="1" applyAlignment="1">
      <alignment horizontal="right" vertical="center"/>
    </xf>
    <xf numFmtId="2" fontId="16" fillId="3" borderId="5" xfId="0" applyNumberFormat="1" applyFont="1" applyFill="1" applyBorder="1" applyAlignment="1" applyProtection="1">
      <alignment vertical="center"/>
    </xf>
    <xf numFmtId="0" fontId="16" fillId="2" borderId="6" xfId="0" applyFont="1" applyFill="1" applyBorder="1" applyAlignment="1" applyProtection="1">
      <alignment vertical="center"/>
    </xf>
    <xf numFmtId="0" fontId="16" fillId="6" borderId="4" xfId="7" applyFont="1" applyFill="1" applyBorder="1" applyAlignment="1" applyProtection="1">
      <alignment horizontal="center" vertical="center"/>
    </xf>
    <xf numFmtId="0" fontId="16" fillId="3" borderId="28" xfId="0" applyFont="1" applyFill="1" applyBorder="1" applyAlignment="1" applyProtection="1">
      <alignment vertical="center"/>
    </xf>
    <xf numFmtId="0" fontId="16" fillId="3" borderId="28" xfId="0" applyFont="1" applyFill="1" applyBorder="1" applyAlignment="1" applyProtection="1">
      <alignment horizontal="left" vertical="center" indent="1"/>
    </xf>
    <xf numFmtId="0" fontId="16" fillId="3" borderId="47" xfId="0" applyFont="1" applyFill="1" applyBorder="1" applyAlignment="1" applyProtection="1">
      <alignment vertical="center"/>
    </xf>
    <xf numFmtId="0" fontId="16" fillId="3" borderId="31" xfId="0" applyFont="1" applyFill="1" applyBorder="1" applyAlignment="1" applyProtection="1">
      <alignment vertical="center"/>
    </xf>
    <xf numFmtId="2" fontId="16" fillId="2" borderId="9" xfId="13" applyNumberFormat="1" applyFont="1" applyBorder="1">
      <alignment horizontal="right" vertical="center"/>
    </xf>
    <xf numFmtId="0" fontId="16" fillId="3" borderId="18" xfId="0" applyFont="1" applyFill="1" applyBorder="1" applyAlignment="1" applyProtection="1">
      <alignment vertical="center"/>
    </xf>
    <xf numFmtId="0" fontId="13" fillId="3" borderId="52" xfId="6" applyFont="1" applyBorder="1">
      <alignment horizontal="center" wrapText="1"/>
    </xf>
    <xf numFmtId="0" fontId="13" fillId="3" borderId="26" xfId="6" applyFont="1" applyBorder="1">
      <alignment horizontal="center" wrapText="1"/>
    </xf>
    <xf numFmtId="0" fontId="13" fillId="3" borderId="18" xfId="6" applyFont="1" applyBorder="1">
      <alignment horizontal="center" wrapText="1"/>
    </xf>
    <xf numFmtId="164" fontId="16" fillId="0" borderId="31" xfId="8" applyFont="1" applyBorder="1" applyProtection="1">
      <alignment horizontal="right" vertical="center"/>
      <protection locked="0"/>
    </xf>
    <xf numFmtId="164" fontId="16" fillId="0" borderId="28" xfId="8" applyFont="1" applyBorder="1" applyProtection="1">
      <alignment horizontal="right" vertical="center"/>
      <protection locked="0"/>
    </xf>
    <xf numFmtId="0" fontId="16" fillId="6" borderId="28" xfId="7" applyFont="1" applyFill="1" applyBorder="1" applyProtection="1">
      <alignment horizontal="center" vertical="center"/>
    </xf>
    <xf numFmtId="164" fontId="16" fillId="0" borderId="24" xfId="8" applyFont="1" applyBorder="1" applyProtection="1">
      <alignment horizontal="right" vertical="center"/>
      <protection locked="0"/>
    </xf>
    <xf numFmtId="2" fontId="16" fillId="2" borderId="9" xfId="13" applyNumberFormat="1" applyFont="1" applyBorder="1" applyAlignment="1">
      <alignment horizontal="center" vertical="center"/>
    </xf>
    <xf numFmtId="2" fontId="16" fillId="2" borderId="4" xfId="13" applyNumberFormat="1" applyFont="1" applyBorder="1" applyAlignment="1">
      <alignment horizontal="center" vertical="center"/>
    </xf>
    <xf numFmtId="2" fontId="16" fillId="2" borderId="35" xfId="13" applyNumberFormat="1" applyFont="1" applyBorder="1" applyAlignment="1">
      <alignment horizontal="center" vertical="center"/>
    </xf>
    <xf numFmtId="0" fontId="30" fillId="3" borderId="0" xfId="12" applyFont="1" applyFill="1" applyBorder="1" applyAlignment="1" applyProtection="1"/>
    <xf numFmtId="0" fontId="10" fillId="2" borderId="0" xfId="10" applyFont="1" applyFill="1" applyBorder="1" applyAlignment="1" applyProtection="1">
      <alignment horizontal="center" vertical="center"/>
    </xf>
    <xf numFmtId="3" fontId="13" fillId="2" borderId="0" xfId="15" applyFont="1" applyFill="1" applyBorder="1">
      <alignment horizontal="right" vertical="center"/>
    </xf>
    <xf numFmtId="44" fontId="16" fillId="3" borderId="42" xfId="18" applyFont="1" applyFill="1" applyBorder="1" applyAlignment="1">
      <alignment horizontal="right" vertical="center"/>
    </xf>
    <xf numFmtId="44" fontId="16" fillId="6" borderId="42" xfId="18" applyFont="1" applyFill="1" applyBorder="1" applyAlignment="1">
      <alignment horizontal="right" vertical="center"/>
    </xf>
    <xf numFmtId="0" fontId="16" fillId="2" borderId="0" xfId="0" applyFont="1" applyFill="1" applyBorder="1" applyAlignment="1" applyProtection="1">
      <alignment horizontal="left" vertical="center" wrapText="1"/>
    </xf>
    <xf numFmtId="164" fontId="16" fillId="2" borderId="0" xfId="8" applyFont="1" applyFill="1" applyBorder="1" applyProtection="1">
      <alignment horizontal="right" vertical="center"/>
      <protection locked="0"/>
    </xf>
    <xf numFmtId="2" fontId="16" fillId="2" borderId="0" xfId="0" applyNumberFormat="1" applyFont="1" applyFill="1" applyBorder="1" applyAlignment="1" applyProtection="1">
      <alignment vertical="center"/>
    </xf>
    <xf numFmtId="3" fontId="16" fillId="2" borderId="0" xfId="5" applyFont="1" applyFill="1" applyBorder="1">
      <alignment horizontal="right" vertical="center"/>
    </xf>
    <xf numFmtId="0" fontId="16" fillId="3" borderId="28" xfId="0" applyFont="1" applyFill="1" applyBorder="1" applyAlignment="1" applyProtection="1">
      <alignment horizontal="left" vertical="center" wrapText="1" indent="2"/>
    </xf>
    <xf numFmtId="0" fontId="16" fillId="3" borderId="28" xfId="0" applyFont="1" applyFill="1" applyBorder="1" applyAlignment="1" applyProtection="1">
      <alignment horizontal="left" vertical="center" wrapText="1" indent="3"/>
    </xf>
    <xf numFmtId="0" fontId="16" fillId="3" borderId="28"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164" fontId="16" fillId="0" borderId="48" xfId="8" applyFont="1" applyBorder="1" applyProtection="1">
      <alignment horizontal="right" vertical="center"/>
      <protection locked="0"/>
    </xf>
    <xf numFmtId="2" fontId="16" fillId="3" borderId="48" xfId="0" applyNumberFormat="1" applyFont="1" applyFill="1" applyBorder="1" applyAlignment="1" applyProtection="1">
      <alignment vertical="center"/>
    </xf>
    <xf numFmtId="164" fontId="16" fillId="0" borderId="50" xfId="8" applyFont="1" applyBorder="1" applyProtection="1">
      <alignment horizontal="right" vertical="center"/>
      <protection locked="0"/>
    </xf>
    <xf numFmtId="2" fontId="16" fillId="3" borderId="4" xfId="0" applyNumberFormat="1" applyFont="1" applyFill="1" applyBorder="1" applyAlignment="1" applyProtection="1">
      <alignment vertical="center"/>
    </xf>
    <xf numFmtId="2" fontId="16" fillId="3" borderId="35" xfId="0" applyNumberFormat="1" applyFont="1" applyFill="1" applyBorder="1" applyAlignment="1" applyProtection="1">
      <alignment vertical="center"/>
    </xf>
    <xf numFmtId="2" fontId="16" fillId="3" borderId="3" xfId="0" applyNumberFormat="1" applyFont="1" applyFill="1" applyBorder="1" applyAlignment="1" applyProtection="1">
      <alignment vertical="center"/>
    </xf>
    <xf numFmtId="2" fontId="16" fillId="3" borderId="50" xfId="0" applyNumberFormat="1" applyFont="1" applyFill="1" applyBorder="1" applyAlignment="1" applyProtection="1">
      <alignment vertical="center"/>
    </xf>
    <xf numFmtId="44" fontId="10" fillId="10" borderId="23" xfId="18" applyFont="1" applyFill="1" applyBorder="1" applyAlignment="1">
      <alignment horizontal="right" vertical="center"/>
    </xf>
    <xf numFmtId="0" fontId="17" fillId="3" borderId="37" xfId="4" applyFont="1" applyFill="1" applyBorder="1" applyAlignment="1" applyProtection="1">
      <alignment vertical="center" wrapText="1"/>
    </xf>
    <xf numFmtId="44" fontId="17" fillId="0" borderId="22" xfId="18" applyFont="1" applyBorder="1" applyAlignment="1" applyProtection="1">
      <alignment horizontal="right" vertical="center"/>
      <protection locked="0"/>
    </xf>
    <xf numFmtId="0" fontId="17" fillId="3" borderId="34" xfId="4" applyFont="1" applyFill="1" applyBorder="1" applyAlignment="1" applyProtection="1">
      <alignment vertical="center" wrapText="1"/>
    </xf>
    <xf numFmtId="44" fontId="17" fillId="0" borderId="29" xfId="18" applyFont="1" applyBorder="1" applyAlignment="1" applyProtection="1">
      <alignment horizontal="right" vertical="center"/>
      <protection locked="0"/>
    </xf>
    <xf numFmtId="44" fontId="10" fillId="10" borderId="19" xfId="18" applyFont="1" applyFill="1" applyBorder="1" applyAlignment="1">
      <alignment horizontal="right" vertical="center"/>
    </xf>
    <xf numFmtId="0" fontId="10" fillId="6" borderId="17" xfId="10" applyFont="1" applyFill="1" applyBorder="1" applyAlignment="1" applyProtection="1">
      <alignment horizontal="left" vertical="center"/>
    </xf>
    <xf numFmtId="0" fontId="16" fillId="6" borderId="16" xfId="7" applyFont="1" applyFill="1" applyBorder="1" applyProtection="1">
      <alignment horizontal="center" vertical="center"/>
    </xf>
    <xf numFmtId="2" fontId="16" fillId="6" borderId="12" xfId="7" applyNumberFormat="1" applyFont="1" applyFill="1" applyBorder="1" applyProtection="1">
      <alignment horizontal="center" vertical="center"/>
    </xf>
    <xf numFmtId="2" fontId="16" fillId="6" borderId="16" xfId="7" applyNumberFormat="1" applyFont="1" applyFill="1" applyBorder="1" applyProtection="1">
      <alignment horizontal="center" vertical="center"/>
    </xf>
    <xf numFmtId="43" fontId="16" fillId="3" borderId="9" xfId="1" applyFont="1" applyFill="1" applyBorder="1" applyAlignment="1">
      <alignment horizontal="right" vertical="center"/>
    </xf>
    <xf numFmtId="0" fontId="20" fillId="6" borderId="17" xfId="4" applyFont="1" applyFill="1" applyBorder="1" applyAlignment="1" applyProtection="1">
      <alignment vertical="center" wrapText="1"/>
    </xf>
    <xf numFmtId="0" fontId="16" fillId="6" borderId="32" xfId="7" applyFont="1" applyFill="1" applyBorder="1">
      <alignment horizontal="center" vertical="center"/>
    </xf>
    <xf numFmtId="2" fontId="17" fillId="6" borderId="52" xfId="7" applyNumberFormat="1" applyFont="1" applyFill="1" applyBorder="1">
      <alignment horizontal="center" vertical="center"/>
    </xf>
    <xf numFmtId="43" fontId="20" fillId="10" borderId="19" xfId="1" applyFont="1" applyFill="1" applyBorder="1" applyAlignment="1" applyProtection="1">
      <alignment horizontal="right" vertical="center"/>
      <protection locked="0"/>
    </xf>
    <xf numFmtId="0" fontId="20" fillId="6" borderId="17" xfId="10" applyFont="1" applyFill="1" applyBorder="1" applyProtection="1">
      <alignment horizontal="left" vertical="center"/>
    </xf>
    <xf numFmtId="0" fontId="19" fillId="6" borderId="32" xfId="10" applyFont="1" applyFill="1" applyBorder="1" applyAlignment="1" applyProtection="1">
      <alignment horizontal="center" vertical="center"/>
    </xf>
    <xf numFmtId="0" fontId="17" fillId="6" borderId="32" xfId="10" applyFont="1" applyFill="1" applyBorder="1" applyProtection="1">
      <alignment horizontal="left" vertical="center"/>
    </xf>
    <xf numFmtId="0" fontId="17" fillId="6" borderId="52" xfId="10" applyFont="1" applyFill="1" applyBorder="1" applyProtection="1">
      <alignment horizontal="left" vertical="center"/>
    </xf>
    <xf numFmtId="0" fontId="17" fillId="3" borderId="20" xfId="4" applyFont="1" applyFill="1" applyBorder="1" applyAlignment="1" applyProtection="1">
      <alignment vertical="center" wrapText="1"/>
    </xf>
    <xf numFmtId="3" fontId="20" fillId="6" borderId="36" xfId="7" applyNumberFormat="1" applyFont="1" applyFill="1" applyBorder="1" applyAlignment="1" applyProtection="1">
      <alignment horizontal="right" vertical="center" wrapText="1"/>
    </xf>
    <xf numFmtId="0" fontId="16" fillId="6" borderId="12" xfId="7" applyFont="1" applyFill="1" applyBorder="1">
      <alignment horizontal="center" vertical="center"/>
    </xf>
    <xf numFmtId="3" fontId="20" fillId="6" borderId="16" xfId="7" applyNumberFormat="1" applyFont="1" applyFill="1" applyBorder="1" applyAlignment="1" applyProtection="1">
      <alignment horizontal="center" vertical="center" wrapText="1"/>
    </xf>
    <xf numFmtId="43" fontId="17" fillId="2" borderId="42" xfId="1" applyFont="1" applyFill="1" applyBorder="1" applyAlignment="1" applyProtection="1">
      <alignment horizontal="right" vertical="center"/>
      <protection locked="0"/>
    </xf>
    <xf numFmtId="0" fontId="13" fillId="3" borderId="17" xfId="6" applyFont="1" applyFill="1" applyBorder="1" applyAlignment="1" applyProtection="1">
      <alignment horizontal="center" vertical="center" wrapText="1"/>
    </xf>
    <xf numFmtId="0" fontId="16" fillId="6" borderId="43" xfId="7" applyFont="1" applyFill="1" applyBorder="1">
      <alignment horizontal="center" vertical="center"/>
    </xf>
    <xf numFmtId="0" fontId="13" fillId="3" borderId="44" xfId="6" applyFont="1" applyFill="1" applyBorder="1" applyAlignment="1" applyProtection="1">
      <alignment horizontal="center" vertical="center" wrapText="1"/>
    </xf>
    <xf numFmtId="0" fontId="13" fillId="3" borderId="26" xfId="6" applyFont="1" applyFill="1" applyBorder="1" applyAlignment="1" applyProtection="1">
      <alignment horizontal="center" vertical="center" wrapText="1"/>
    </xf>
    <xf numFmtId="0" fontId="17" fillId="3" borderId="41" xfId="4" applyFont="1" applyFill="1" applyBorder="1" applyAlignment="1" applyProtection="1">
      <alignment vertical="center" wrapText="1"/>
    </xf>
    <xf numFmtId="43" fontId="17" fillId="0" borderId="53" xfId="1" applyFont="1" applyBorder="1" applyAlignment="1" applyProtection="1">
      <alignment horizontal="right" vertical="center"/>
      <protection locked="0"/>
    </xf>
    <xf numFmtId="0" fontId="16" fillId="6" borderId="8" xfId="7" applyFont="1" applyFill="1" applyBorder="1">
      <alignment horizontal="center" vertical="center"/>
    </xf>
    <xf numFmtId="2" fontId="17" fillId="3" borderId="10" xfId="9" applyNumberFormat="1" applyFont="1" applyBorder="1" applyAlignment="1" applyProtection="1">
      <alignment horizontal="center" vertical="center"/>
    </xf>
    <xf numFmtId="43" fontId="17" fillId="2" borderId="41" xfId="1" applyFont="1" applyFill="1" applyBorder="1" applyAlignment="1" applyProtection="1">
      <alignment horizontal="right" vertical="center"/>
      <protection locked="0"/>
    </xf>
    <xf numFmtId="0" fontId="27" fillId="6" borderId="26" xfId="4" applyFont="1" applyFill="1" applyBorder="1" applyAlignment="1">
      <alignment vertical="center"/>
    </xf>
    <xf numFmtId="0" fontId="13" fillId="6" borderId="17" xfId="7" applyFont="1" applyFill="1" applyBorder="1">
      <alignment horizontal="center" vertical="center"/>
    </xf>
    <xf numFmtId="0" fontId="13" fillId="6" borderId="43" xfId="7" applyFont="1" applyFill="1" applyBorder="1">
      <alignment horizontal="center" vertical="center"/>
    </xf>
    <xf numFmtId="0" fontId="13" fillId="6" borderId="44" xfId="7" applyFont="1" applyFill="1" applyBorder="1" applyAlignment="1">
      <alignment horizontal="center" vertical="center"/>
    </xf>
    <xf numFmtId="43" fontId="20" fillId="10" borderId="26" xfId="1" applyFont="1" applyFill="1" applyBorder="1" applyAlignment="1" applyProtection="1">
      <alignment horizontal="right" vertical="center"/>
      <protection locked="0"/>
    </xf>
    <xf numFmtId="43" fontId="17" fillId="0" borderId="20" xfId="1" applyFont="1" applyBorder="1" applyAlignment="1" applyProtection="1">
      <alignment horizontal="right" vertical="center"/>
      <protection locked="0"/>
    </xf>
    <xf numFmtId="0" fontId="17" fillId="3" borderId="53" xfId="4" applyFont="1" applyFill="1" applyBorder="1" applyAlignment="1" applyProtection="1">
      <alignment vertical="center" wrapText="1"/>
    </xf>
    <xf numFmtId="43" fontId="17" fillId="0" borderId="41" xfId="1" applyFont="1" applyBorder="1" applyAlignment="1" applyProtection="1">
      <alignment horizontal="right" vertical="center"/>
      <protection locked="0"/>
    </xf>
    <xf numFmtId="164" fontId="16" fillId="6" borderId="28" xfId="8" applyFont="1" applyFill="1" applyBorder="1" applyProtection="1">
      <alignment horizontal="right" vertical="center"/>
      <protection locked="0"/>
    </xf>
    <xf numFmtId="164" fontId="16" fillId="6" borderId="5" xfId="8" applyFont="1" applyFill="1" applyBorder="1" applyProtection="1">
      <alignment horizontal="right" vertical="center"/>
      <protection locked="0"/>
    </xf>
    <xf numFmtId="164" fontId="16" fillId="6" borderId="3" xfId="8" applyFont="1" applyFill="1" applyBorder="1" applyProtection="1">
      <alignment horizontal="right" vertical="center"/>
      <protection locked="0"/>
    </xf>
    <xf numFmtId="43" fontId="16" fillId="6" borderId="9" xfId="1" applyFont="1" applyFill="1" applyBorder="1" applyAlignment="1">
      <alignment horizontal="right" vertical="center"/>
    </xf>
    <xf numFmtId="43" fontId="16" fillId="6" borderId="5" xfId="1" applyFont="1" applyFill="1" applyBorder="1" applyAlignment="1">
      <alignment horizontal="right" vertical="center"/>
    </xf>
    <xf numFmtId="43" fontId="16" fillId="6" borderId="3" xfId="1" applyFont="1" applyFill="1" applyBorder="1" applyAlignment="1">
      <alignment horizontal="right" vertical="center"/>
    </xf>
    <xf numFmtId="43" fontId="16" fillId="3" borderId="3" xfId="1" applyFont="1" applyFill="1" applyBorder="1" applyAlignment="1">
      <alignment horizontal="right" vertical="center"/>
    </xf>
    <xf numFmtId="0" fontId="16" fillId="3" borderId="26" xfId="6" applyFont="1" applyBorder="1">
      <alignment horizontal="center" wrapText="1"/>
    </xf>
    <xf numFmtId="44" fontId="16" fillId="6" borderId="27" xfId="18" applyFont="1" applyFill="1" applyBorder="1" applyAlignment="1">
      <alignment horizontal="right" vertical="center"/>
    </xf>
    <xf numFmtId="44" fontId="16" fillId="3" borderId="27" xfId="18" applyFont="1" applyFill="1" applyBorder="1" applyAlignment="1">
      <alignment horizontal="right" vertical="center"/>
    </xf>
    <xf numFmtId="0" fontId="16" fillId="6" borderId="27" xfId="7" applyFont="1" applyFill="1" applyBorder="1" applyProtection="1">
      <alignment horizontal="center" vertical="center"/>
    </xf>
    <xf numFmtId="0" fontId="16" fillId="3" borderId="18" xfId="6" applyFont="1" applyBorder="1">
      <alignment horizontal="center" wrapText="1"/>
    </xf>
    <xf numFmtId="0" fontId="16" fillId="3" borderId="43" xfId="6" applyFont="1" applyBorder="1">
      <alignment horizontal="center" wrapText="1"/>
    </xf>
    <xf numFmtId="0" fontId="16" fillId="3" borderId="44" xfId="6" applyFont="1" applyBorder="1">
      <alignment horizontal="center" wrapText="1"/>
    </xf>
    <xf numFmtId="0" fontId="16" fillId="3" borderId="19" xfId="6" applyFont="1" applyBorder="1">
      <alignment horizontal="center" wrapText="1"/>
    </xf>
    <xf numFmtId="0" fontId="16" fillId="2" borderId="55" xfId="0" applyFont="1" applyFill="1" applyBorder="1" applyAlignment="1" applyProtection="1">
      <alignment vertical="center"/>
    </xf>
    <xf numFmtId="0" fontId="16" fillId="3" borderId="47" xfId="0" applyFont="1" applyFill="1" applyBorder="1" applyAlignment="1" applyProtection="1">
      <alignment horizontal="left" vertical="center" wrapText="1"/>
    </xf>
    <xf numFmtId="164" fontId="16" fillId="0" borderId="47" xfId="8" applyFont="1" applyBorder="1" applyProtection="1">
      <alignment horizontal="right" vertical="center"/>
      <protection locked="0"/>
    </xf>
    <xf numFmtId="164" fontId="16" fillId="0" borderId="8" xfId="8" applyFont="1" applyBorder="1" applyProtection="1">
      <alignment horizontal="right" vertical="center"/>
      <protection locked="0"/>
    </xf>
    <xf numFmtId="164" fontId="16" fillId="0" borderId="10" xfId="8" applyFont="1" applyBorder="1" applyProtection="1">
      <alignment horizontal="right" vertical="center"/>
      <protection locked="0"/>
    </xf>
    <xf numFmtId="2" fontId="16" fillId="3" borderId="11" xfId="0" applyNumberFormat="1" applyFont="1" applyFill="1" applyBorder="1" applyAlignment="1" applyProtection="1">
      <alignment vertical="center"/>
    </xf>
    <xf numFmtId="2" fontId="16" fillId="3" borderId="8" xfId="0" applyNumberFormat="1" applyFont="1" applyFill="1" applyBorder="1" applyAlignment="1" applyProtection="1">
      <alignment vertical="center"/>
    </xf>
    <xf numFmtId="2" fontId="16" fillId="3" borderId="10" xfId="0" applyNumberFormat="1" applyFont="1" applyFill="1" applyBorder="1" applyAlignment="1" applyProtection="1">
      <alignment vertical="center"/>
    </xf>
    <xf numFmtId="43" fontId="16" fillId="3" borderId="4" xfId="1" applyFont="1" applyFill="1" applyBorder="1" applyAlignment="1">
      <alignment horizontal="right" vertical="center"/>
    </xf>
    <xf numFmtId="44" fontId="16" fillId="6" borderId="27" xfId="18" applyFont="1" applyFill="1" applyBorder="1" applyAlignment="1" applyProtection="1">
      <alignment horizontal="center" vertical="center"/>
    </xf>
    <xf numFmtId="0" fontId="7" fillId="2" borderId="6" xfId="0" applyFont="1" applyFill="1" applyBorder="1"/>
    <xf numFmtId="0" fontId="12" fillId="0" borderId="6" xfId="0" applyFont="1" applyFill="1" applyBorder="1"/>
    <xf numFmtId="0" fontId="16" fillId="0" borderId="28" xfId="0" applyFont="1" applyFill="1" applyBorder="1" applyAlignment="1" applyProtection="1">
      <alignment vertical="center" wrapText="1"/>
    </xf>
    <xf numFmtId="44" fontId="31" fillId="6" borderId="18" xfId="18" applyFont="1" applyFill="1" applyBorder="1" applyAlignment="1">
      <alignment horizontal="center" vertical="center"/>
    </xf>
    <xf numFmtId="44" fontId="31" fillId="6" borderId="43" xfId="18" applyFont="1" applyFill="1" applyBorder="1" applyAlignment="1">
      <alignment horizontal="center" vertical="center"/>
    </xf>
    <xf numFmtId="44" fontId="31" fillId="6" borderId="44" xfId="18" applyFont="1" applyFill="1" applyBorder="1" applyAlignment="1">
      <alignment horizontal="center" vertical="center"/>
    </xf>
    <xf numFmtId="0" fontId="16" fillId="2" borderId="46" xfId="0" applyFont="1" applyFill="1" applyBorder="1" applyAlignment="1" applyProtection="1">
      <alignment horizontal="center" vertical="center"/>
    </xf>
    <xf numFmtId="0" fontId="16" fillId="2" borderId="49" xfId="0" applyFont="1" applyFill="1" applyBorder="1" applyAlignment="1" applyProtection="1">
      <alignment horizontal="center" vertical="center"/>
    </xf>
    <xf numFmtId="0" fontId="10" fillId="6" borderId="17" xfId="10" applyFont="1" applyFill="1" applyBorder="1" applyAlignment="1" applyProtection="1">
      <alignment horizontal="center" vertical="center"/>
    </xf>
    <xf numFmtId="0" fontId="10" fillId="6" borderId="32" xfId="10" applyFont="1" applyFill="1" applyBorder="1" applyAlignment="1" applyProtection="1">
      <alignment horizontal="center" vertical="center"/>
    </xf>
    <xf numFmtId="0" fontId="10" fillId="6" borderId="51" xfId="10" applyFont="1" applyFill="1" applyBorder="1" applyAlignment="1" applyProtection="1">
      <alignment horizontal="center" vertical="center"/>
    </xf>
    <xf numFmtId="0" fontId="10" fillId="6" borderId="30" xfId="10" applyFont="1" applyFill="1" applyBorder="1" applyAlignment="1" applyProtection="1">
      <alignment horizontal="center" vertical="center"/>
    </xf>
    <xf numFmtId="0" fontId="10" fillId="6" borderId="38" xfId="1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3" fillId="3" borderId="54" xfId="6" applyFont="1" applyBorder="1" applyAlignment="1">
      <alignment horizontal="center" wrapText="1"/>
    </xf>
    <xf numFmtId="0" fontId="13" fillId="3" borderId="46" xfId="6" applyFont="1" applyBorder="1" applyAlignment="1">
      <alignment horizontal="center" wrapText="1"/>
    </xf>
    <xf numFmtId="0" fontId="13" fillId="3" borderId="33" xfId="6" applyFont="1" applyBorder="1" applyAlignment="1">
      <alignment horizontal="center" wrapText="1"/>
    </xf>
    <xf numFmtId="0" fontId="13" fillId="3" borderId="18" xfId="0" applyFont="1" applyFill="1" applyBorder="1" applyAlignment="1" applyProtection="1">
      <alignment horizontal="center" vertical="center"/>
    </xf>
    <xf numFmtId="0" fontId="13" fillId="3" borderId="43" xfId="0" applyFont="1" applyFill="1" applyBorder="1" applyAlignment="1" applyProtection="1">
      <alignment horizontal="center" vertical="center"/>
    </xf>
    <xf numFmtId="0" fontId="13" fillId="3" borderId="19" xfId="0" applyFont="1" applyFill="1" applyBorder="1" applyAlignment="1" applyProtection="1">
      <alignment horizontal="center" vertical="center"/>
    </xf>
    <xf numFmtId="0" fontId="13" fillId="3" borderId="54" xfId="0" applyFont="1" applyFill="1" applyBorder="1" applyAlignment="1" applyProtection="1">
      <alignment horizontal="center" vertical="center"/>
    </xf>
    <xf numFmtId="0" fontId="13" fillId="3" borderId="46" xfId="0" applyFont="1" applyFill="1" applyBorder="1" applyAlignment="1" applyProtection="1">
      <alignment horizontal="center" vertical="center"/>
    </xf>
    <xf numFmtId="0" fontId="13" fillId="3" borderId="33" xfId="0" applyFont="1" applyFill="1" applyBorder="1" applyAlignment="1" applyProtection="1">
      <alignment horizontal="center" vertical="center"/>
    </xf>
    <xf numFmtId="0" fontId="13" fillId="3" borderId="21" xfId="6" applyFont="1" applyBorder="1" applyAlignment="1">
      <alignment horizontal="center" wrapText="1"/>
    </xf>
    <xf numFmtId="0" fontId="13" fillId="3" borderId="45" xfId="6" applyFont="1" applyBorder="1" applyAlignment="1">
      <alignment horizontal="center" wrapText="1"/>
    </xf>
    <xf numFmtId="0" fontId="13" fillId="3" borderId="45" xfId="0" applyFont="1" applyFill="1" applyBorder="1" applyAlignment="1" applyProtection="1">
      <alignment horizontal="center" vertical="center"/>
    </xf>
    <xf numFmtId="0" fontId="13" fillId="3" borderId="22" xfId="0" applyFont="1" applyFill="1" applyBorder="1" applyAlignment="1" applyProtection="1">
      <alignment horizontal="center" vertical="center"/>
    </xf>
  </cellXfs>
  <cellStyles count="19">
    <cellStyle name="checkLiq" xfId="14"/>
    <cellStyle name="Comma" xfId="1" builtinId="3"/>
    <cellStyle name="Currency" xfId="18" builtinId="4"/>
    <cellStyle name="greyed" xfId="7"/>
    <cellStyle name="Heading 1" xfId="11" builtinId="16"/>
    <cellStyle name="Heading 1 2" xfId="2"/>
    <cellStyle name="Heading 2" xfId="12" builtinId="17"/>
    <cellStyle name="Heading 2 2" xfId="3"/>
    <cellStyle name="HeadingTable" xfId="6"/>
    <cellStyle name="highlightExposure" xfId="15"/>
    <cellStyle name="highlightPercentage" xfId="16"/>
    <cellStyle name="highlightText" xfId="10"/>
    <cellStyle name="inputExposure" xfId="8"/>
    <cellStyle name="Normal" xfId="0" builtinId="0"/>
    <cellStyle name="Normal 2" xfId="4"/>
    <cellStyle name="optionalExposure" xfId="17"/>
    <cellStyle name="showExposure" xfId="5"/>
    <cellStyle name="showParameterE" xfId="9"/>
    <cellStyle name="showParameterS" xfId="13"/>
  </cellStyles>
  <dxfs count="0"/>
  <tableStyles count="0" defaultTableStyle="TableStyleMedium2" defaultPivotStyle="PivotStyleLight16"/>
  <colors>
    <mruColors>
      <color rgb="FF66FFFF"/>
      <color rgb="FF8DE7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64</xdr:row>
      <xdr:rowOff>0</xdr:rowOff>
    </xdr:from>
    <xdr:to>
      <xdr:col>1</xdr:col>
      <xdr:colOff>104775</xdr:colOff>
      <xdr:row>64</xdr:row>
      <xdr:rowOff>161925</xdr:rowOff>
    </xdr:to>
    <xdr:sp macro="" textlink="">
      <xdr:nvSpPr>
        <xdr:cNvPr id="4" name="Text Box 3261"/>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5" name="Text Box 3262"/>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6" name="Text Box 3263"/>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7" name="Text Box 3264"/>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8" name="Text Box 3265"/>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9" name="Text Box 3266"/>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0" name="Text Box 3267"/>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1" name="Text Box 3268"/>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2" name="Text Box 3261"/>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3" name="Text Box 3262"/>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4" name="Text Box 3263"/>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5" name="Text Box 3264"/>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6" name="Text Box 3265"/>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7" name="Text Box 3266"/>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8" name="Text Box 3267"/>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104775</xdr:colOff>
      <xdr:row>64</xdr:row>
      <xdr:rowOff>161925</xdr:rowOff>
    </xdr:to>
    <xdr:sp macro="" textlink="">
      <xdr:nvSpPr>
        <xdr:cNvPr id="19" name="Text Box 3268"/>
        <xdr:cNvSpPr txBox="1">
          <a:spLocks noChangeArrowheads="1"/>
        </xdr:cNvSpPr>
      </xdr:nvSpPr>
      <xdr:spPr bwMode="auto">
        <a:xfrm>
          <a:off x="247650" y="16135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24"/>
  <sheetViews>
    <sheetView tabSelected="1" topLeftCell="A10" zoomScaleNormal="100" workbookViewId="0">
      <selection activeCell="E24" sqref="E24"/>
    </sheetView>
  </sheetViews>
  <sheetFormatPr defaultColWidth="9.140625" defaultRowHeight="16.5" x14ac:dyDescent="0.3"/>
  <cols>
    <col min="1" max="1" width="3.7109375" style="1" customWidth="1"/>
    <col min="2" max="2" width="1.7109375" style="1" customWidth="1"/>
    <col min="3" max="3" width="116.5703125" style="1" customWidth="1"/>
    <col min="4" max="4" width="12.85546875" style="1" customWidth="1"/>
    <col min="5" max="5" width="14.7109375" style="1" customWidth="1"/>
    <col min="6" max="6" width="13.42578125" style="1" customWidth="1"/>
    <col min="7" max="7" width="18.42578125" style="1" customWidth="1"/>
    <col min="8" max="8" width="15.42578125" style="1" customWidth="1"/>
    <col min="9" max="9" width="19.28515625" style="1" customWidth="1"/>
    <col min="10" max="10" width="16.85546875" style="1" bestFit="1" customWidth="1"/>
    <col min="11" max="11" width="20.42578125" style="1" customWidth="1"/>
    <col min="12" max="12" width="1.7109375" style="1" customWidth="1"/>
    <col min="13" max="16384" width="9.140625" style="1"/>
  </cols>
  <sheetData>
    <row r="2" spans="2:11" x14ac:dyDescent="0.3">
      <c r="E2" s="2"/>
    </row>
    <row r="4" spans="2:11" ht="26.25" x14ac:dyDescent="0.4">
      <c r="B4" s="3" t="s">
        <v>747</v>
      </c>
      <c r="C4" s="4"/>
      <c r="D4" s="4"/>
      <c r="E4" s="4"/>
      <c r="F4" s="4"/>
      <c r="G4" s="4"/>
      <c r="H4" s="4"/>
      <c r="I4" s="4"/>
      <c r="J4" s="4"/>
      <c r="K4" s="4"/>
    </row>
    <row r="5" spans="2:11" s="6" customFormat="1" ht="29.25" customHeight="1" x14ac:dyDescent="0.25">
      <c r="B5" s="5" t="s">
        <v>201</v>
      </c>
    </row>
    <row r="6" spans="2:11" x14ac:dyDescent="0.3">
      <c r="B6" s="7" t="s">
        <v>1</v>
      </c>
      <c r="C6" s="8"/>
      <c r="E6" s="9"/>
    </row>
    <row r="7" spans="2:11" ht="26.25" x14ac:dyDescent="0.4">
      <c r="B7" s="10" t="s">
        <v>200</v>
      </c>
      <c r="C7" s="11"/>
      <c r="D7" s="12"/>
      <c r="E7" s="13"/>
      <c r="F7" s="13"/>
      <c r="G7" s="13"/>
      <c r="H7" s="13"/>
      <c r="I7" s="13"/>
      <c r="J7" s="13"/>
      <c r="K7" s="14"/>
    </row>
    <row r="8" spans="2:11" x14ac:dyDescent="0.3">
      <c r="B8" s="16" t="s">
        <v>2</v>
      </c>
      <c r="C8" s="17"/>
      <c r="D8" s="18"/>
      <c r="E8" s="17"/>
      <c r="F8" s="17"/>
      <c r="G8" s="17"/>
      <c r="H8" s="17"/>
      <c r="I8" s="17"/>
      <c r="J8" s="17"/>
      <c r="K8" s="19"/>
    </row>
    <row r="9" spans="2:11" ht="26.25" x14ac:dyDescent="0.3">
      <c r="B9" s="20" t="s">
        <v>3</v>
      </c>
      <c r="C9" s="20"/>
      <c r="D9" s="21"/>
      <c r="E9" s="22"/>
      <c r="F9" s="22"/>
      <c r="G9" s="23"/>
      <c r="H9" s="23"/>
      <c r="I9" s="24"/>
      <c r="J9" s="24"/>
      <c r="K9" s="25"/>
    </row>
    <row r="10" spans="2:11" ht="30" x14ac:dyDescent="0.3">
      <c r="B10" s="26"/>
      <c r="C10" s="27"/>
      <c r="D10" s="28" t="s">
        <v>212</v>
      </c>
      <c r="E10" s="29" t="s">
        <v>4</v>
      </c>
      <c r="F10" s="30"/>
      <c r="G10" s="29" t="s">
        <v>5</v>
      </c>
      <c r="H10" s="29" t="s">
        <v>6</v>
      </c>
      <c r="I10" s="24"/>
      <c r="J10" s="24"/>
    </row>
    <row r="11" spans="2:11" x14ac:dyDescent="0.3">
      <c r="B11" s="31"/>
      <c r="C11" s="32" t="s">
        <v>7</v>
      </c>
      <c r="D11" s="33">
        <v>11001</v>
      </c>
      <c r="E11" s="34"/>
      <c r="F11" s="35"/>
      <c r="G11" s="36">
        <v>1</v>
      </c>
      <c r="H11" s="37">
        <f>E11*G11</f>
        <v>0</v>
      </c>
      <c r="I11" s="24"/>
      <c r="J11" s="24"/>
    </row>
    <row r="12" spans="2:11" x14ac:dyDescent="0.3">
      <c r="B12" s="31"/>
      <c r="C12" s="32" t="s">
        <v>8</v>
      </c>
      <c r="D12" s="38"/>
      <c r="E12" s="39"/>
      <c r="F12" s="40"/>
      <c r="G12" s="41"/>
      <c r="H12" s="39"/>
      <c r="I12" s="24"/>
      <c r="J12" s="24"/>
    </row>
    <row r="13" spans="2:11" x14ac:dyDescent="0.3">
      <c r="B13" s="31"/>
      <c r="C13" s="42" t="s">
        <v>9</v>
      </c>
      <c r="D13" s="33">
        <v>11002</v>
      </c>
      <c r="E13" s="34"/>
      <c r="F13" s="43"/>
      <c r="G13" s="36">
        <v>1</v>
      </c>
      <c r="H13" s="37">
        <f>E13*G13</f>
        <v>0</v>
      </c>
      <c r="I13" s="24"/>
      <c r="J13" s="24"/>
    </row>
    <row r="14" spans="2:11" x14ac:dyDescent="0.3">
      <c r="B14" s="31"/>
      <c r="C14" s="42" t="s">
        <v>202</v>
      </c>
      <c r="D14" s="33">
        <v>11003</v>
      </c>
      <c r="E14" s="44"/>
      <c r="F14" s="45"/>
      <c r="G14" s="46"/>
      <c r="H14" s="47"/>
      <c r="I14" s="24"/>
      <c r="J14" s="24"/>
    </row>
    <row r="15" spans="2:11" x14ac:dyDescent="0.3">
      <c r="B15" s="31"/>
      <c r="C15" s="32" t="s">
        <v>10</v>
      </c>
      <c r="D15" s="38"/>
      <c r="E15" s="48"/>
      <c r="F15" s="49"/>
      <c r="G15" s="46"/>
      <c r="H15" s="47"/>
      <c r="I15" s="24"/>
      <c r="J15" s="24"/>
    </row>
    <row r="16" spans="2:11" x14ac:dyDescent="0.3">
      <c r="B16" s="31"/>
      <c r="C16" s="42" t="s">
        <v>11</v>
      </c>
      <c r="D16" s="211">
        <v>11004</v>
      </c>
      <c r="E16" s="44"/>
      <c r="F16" s="50"/>
      <c r="G16" s="36">
        <v>1</v>
      </c>
      <c r="H16" s="37">
        <f>E16*G16</f>
        <v>0</v>
      </c>
      <c r="I16" s="24"/>
      <c r="J16" s="24"/>
    </row>
    <row r="17" spans="2:11" x14ac:dyDescent="0.3">
      <c r="B17" s="31"/>
      <c r="C17" s="42" t="s">
        <v>12</v>
      </c>
      <c r="D17" s="33">
        <v>11005</v>
      </c>
      <c r="E17" s="44"/>
      <c r="F17" s="45"/>
      <c r="G17" s="36">
        <v>1</v>
      </c>
      <c r="H17" s="37">
        <f>E17*G17</f>
        <v>0</v>
      </c>
      <c r="I17" s="24"/>
      <c r="J17" s="24"/>
    </row>
    <row r="18" spans="2:11" x14ac:dyDescent="0.3">
      <c r="B18" s="31"/>
      <c r="C18" s="42" t="s">
        <v>13</v>
      </c>
      <c r="D18" s="33">
        <v>11006</v>
      </c>
      <c r="E18" s="44"/>
      <c r="F18" s="45"/>
      <c r="G18" s="36">
        <v>1</v>
      </c>
      <c r="H18" s="37">
        <f>E18*G18</f>
        <v>0</v>
      </c>
      <c r="I18" s="24"/>
      <c r="J18" s="24"/>
    </row>
    <row r="19" spans="2:11" x14ac:dyDescent="0.3">
      <c r="B19" s="31"/>
      <c r="C19" s="42" t="s">
        <v>14</v>
      </c>
      <c r="D19" s="33">
        <v>11007</v>
      </c>
      <c r="E19" s="44"/>
      <c r="F19" s="45"/>
      <c r="G19" s="36">
        <v>1</v>
      </c>
      <c r="H19" s="37">
        <f>E19*G19</f>
        <v>0</v>
      </c>
      <c r="I19" s="24"/>
      <c r="J19" s="24"/>
    </row>
    <row r="20" spans="2:11" x14ac:dyDescent="0.3">
      <c r="B20" s="31"/>
      <c r="C20" s="42" t="s">
        <v>15</v>
      </c>
      <c r="D20" s="33">
        <v>11008</v>
      </c>
      <c r="E20" s="44"/>
      <c r="F20" s="35"/>
      <c r="G20" s="36">
        <v>1</v>
      </c>
      <c r="H20" s="37">
        <f>E20*G20</f>
        <v>0</v>
      </c>
      <c r="I20" s="24"/>
      <c r="J20" s="24"/>
    </row>
    <row r="21" spans="2:11" x14ac:dyDescent="0.3">
      <c r="B21" s="31"/>
      <c r="C21" s="51" t="s">
        <v>16</v>
      </c>
      <c r="D21" s="38"/>
      <c r="E21" s="47"/>
      <c r="F21" s="40"/>
      <c r="G21" s="46"/>
      <c r="H21" s="47"/>
      <c r="I21" s="24"/>
      <c r="J21" s="24"/>
    </row>
    <row r="22" spans="2:11" ht="27" x14ac:dyDescent="0.3">
      <c r="B22" s="31"/>
      <c r="C22" s="42" t="s">
        <v>17</v>
      </c>
      <c r="D22" s="33">
        <v>11009</v>
      </c>
      <c r="E22" s="44"/>
      <c r="F22" s="50"/>
      <c r="G22" s="36">
        <v>1</v>
      </c>
      <c r="H22" s="37">
        <f>E22*G22</f>
        <v>0</v>
      </c>
      <c r="I22" s="24"/>
      <c r="J22" s="24"/>
    </row>
    <row r="23" spans="2:11" ht="40.5" x14ac:dyDescent="0.3">
      <c r="B23" s="31"/>
      <c r="C23" s="42" t="s">
        <v>18</v>
      </c>
      <c r="D23" s="33">
        <v>11010</v>
      </c>
      <c r="E23" s="44"/>
      <c r="F23" s="35"/>
      <c r="G23" s="36">
        <v>1</v>
      </c>
      <c r="H23" s="37">
        <f>E23*G23</f>
        <v>0</v>
      </c>
      <c r="I23" s="24"/>
      <c r="J23" s="24"/>
    </row>
    <row r="24" spans="2:11" x14ac:dyDescent="0.3">
      <c r="B24" s="31"/>
      <c r="C24" s="52" t="s">
        <v>19</v>
      </c>
      <c r="D24" s="53"/>
      <c r="E24" s="47"/>
      <c r="F24" s="54"/>
      <c r="G24" s="46"/>
      <c r="H24" s="55">
        <f>H11+H13+H16+H17+H18+H19+H20+H22+H23</f>
        <v>0</v>
      </c>
      <c r="I24" s="24"/>
      <c r="J24" s="24"/>
    </row>
    <row r="25" spans="2:11" x14ac:dyDescent="0.3">
      <c r="B25" s="31"/>
      <c r="C25" s="32" t="s">
        <v>20</v>
      </c>
      <c r="D25" s="33"/>
      <c r="E25" s="37">
        <f>(G109+G122+E160+E163+E166+E169+D312)-(E109+E112+E115+E118+E122+G160+E312)</f>
        <v>0</v>
      </c>
      <c r="F25" s="35"/>
      <c r="G25" s="46"/>
      <c r="H25" s="47"/>
      <c r="I25" s="24"/>
      <c r="J25" s="24"/>
    </row>
    <row r="26" spans="2:11" x14ac:dyDescent="0.3">
      <c r="B26" s="56"/>
      <c r="C26" s="32" t="s">
        <v>21</v>
      </c>
      <c r="D26" s="38"/>
      <c r="E26" s="47"/>
      <c r="F26" s="40"/>
      <c r="G26" s="46"/>
      <c r="H26" s="37">
        <f xml:space="preserve"> MAX(H24+E25,0)</f>
        <v>0</v>
      </c>
      <c r="I26" s="24"/>
      <c r="J26" s="24"/>
    </row>
    <row r="27" spans="2:11" ht="26.25" x14ac:dyDescent="0.3">
      <c r="B27" s="20" t="s">
        <v>22</v>
      </c>
      <c r="C27" s="20"/>
      <c r="D27" s="21"/>
      <c r="E27" s="22"/>
      <c r="F27" s="22"/>
      <c r="G27" s="23"/>
      <c r="H27" s="24"/>
      <c r="I27" s="24"/>
      <c r="J27" s="25"/>
      <c r="K27" s="24"/>
    </row>
    <row r="28" spans="2:11" ht="30" x14ac:dyDescent="0.3">
      <c r="B28" s="26"/>
      <c r="C28" s="57"/>
      <c r="D28" s="28" t="s">
        <v>212</v>
      </c>
      <c r="E28" s="58" t="s">
        <v>4</v>
      </c>
      <c r="F28" s="30"/>
      <c r="G28" s="29" t="s">
        <v>5</v>
      </c>
      <c r="H28" s="29" t="s">
        <v>6</v>
      </c>
      <c r="I28" s="24"/>
      <c r="J28" s="24"/>
    </row>
    <row r="29" spans="2:11" x14ac:dyDescent="0.3">
      <c r="B29" s="31"/>
      <c r="C29" s="32" t="s">
        <v>23</v>
      </c>
      <c r="D29" s="38"/>
      <c r="E29" s="48"/>
      <c r="F29" s="59"/>
      <c r="G29" s="48"/>
      <c r="H29" s="60"/>
      <c r="I29" s="24"/>
      <c r="J29" s="24"/>
    </row>
    <row r="30" spans="2:11" x14ac:dyDescent="0.3">
      <c r="B30" s="31"/>
      <c r="C30" s="42" t="s">
        <v>11</v>
      </c>
      <c r="D30" s="33">
        <v>12001</v>
      </c>
      <c r="E30" s="44"/>
      <c r="F30" s="61"/>
      <c r="G30" s="62">
        <v>0.85</v>
      </c>
      <c r="H30" s="37">
        <f t="shared" ref="H30:H36" si="0">E30*G30</f>
        <v>0</v>
      </c>
      <c r="I30" s="24"/>
      <c r="J30" s="24"/>
    </row>
    <row r="31" spans="2:11" x14ac:dyDescent="0.3">
      <c r="B31" s="31"/>
      <c r="C31" s="42" t="s">
        <v>12</v>
      </c>
      <c r="D31" s="33">
        <v>12002</v>
      </c>
      <c r="E31" s="44"/>
      <c r="F31" s="61"/>
      <c r="G31" s="62">
        <v>0.85</v>
      </c>
      <c r="H31" s="37">
        <f t="shared" si="0"/>
        <v>0</v>
      </c>
      <c r="I31" s="24"/>
      <c r="J31" s="24"/>
    </row>
    <row r="32" spans="2:11" x14ac:dyDescent="0.3">
      <c r="B32" s="31"/>
      <c r="C32" s="42" t="s">
        <v>13</v>
      </c>
      <c r="D32" s="33">
        <v>12003</v>
      </c>
      <c r="E32" s="44"/>
      <c r="F32" s="61"/>
      <c r="G32" s="62">
        <v>0.85</v>
      </c>
      <c r="H32" s="37">
        <f t="shared" si="0"/>
        <v>0</v>
      </c>
      <c r="I32" s="24"/>
      <c r="J32" s="24"/>
    </row>
    <row r="33" spans="2:11" x14ac:dyDescent="0.3">
      <c r="B33" s="31"/>
      <c r="C33" s="42" t="s">
        <v>14</v>
      </c>
      <c r="D33" s="33">
        <v>12004</v>
      </c>
      <c r="E33" s="44"/>
      <c r="F33" s="61"/>
      <c r="G33" s="62">
        <v>0.85</v>
      </c>
      <c r="H33" s="37">
        <f t="shared" si="0"/>
        <v>0</v>
      </c>
      <c r="I33" s="24"/>
      <c r="J33" s="24"/>
    </row>
    <row r="34" spans="2:11" x14ac:dyDescent="0.3">
      <c r="B34" s="63"/>
      <c r="C34" s="42" t="s">
        <v>24</v>
      </c>
      <c r="D34" s="33">
        <v>12005</v>
      </c>
      <c r="E34" s="44"/>
      <c r="F34" s="61"/>
      <c r="G34" s="62">
        <v>0.85</v>
      </c>
      <c r="H34" s="37">
        <f t="shared" si="0"/>
        <v>0</v>
      </c>
      <c r="I34" s="24"/>
      <c r="J34" s="24"/>
    </row>
    <row r="35" spans="2:11" x14ac:dyDescent="0.3">
      <c r="B35" s="31"/>
      <c r="C35" s="32" t="s">
        <v>25</v>
      </c>
      <c r="D35" s="33">
        <v>12006</v>
      </c>
      <c r="E35" s="44"/>
      <c r="F35" s="61"/>
      <c r="G35" s="62">
        <v>0.85</v>
      </c>
      <c r="H35" s="37">
        <f t="shared" si="0"/>
        <v>0</v>
      </c>
      <c r="I35" s="24"/>
      <c r="J35" s="24"/>
    </row>
    <row r="36" spans="2:11" x14ac:dyDescent="0.3">
      <c r="B36" s="31"/>
      <c r="C36" s="32" t="s">
        <v>26</v>
      </c>
      <c r="D36" s="33">
        <v>12007</v>
      </c>
      <c r="E36" s="44"/>
      <c r="F36" s="61"/>
      <c r="G36" s="62">
        <v>0.85</v>
      </c>
      <c r="H36" s="37">
        <f t="shared" si="0"/>
        <v>0</v>
      </c>
      <c r="I36" s="24"/>
      <c r="J36" s="24"/>
    </row>
    <row r="37" spans="2:11" x14ac:dyDescent="0.3">
      <c r="B37" s="31"/>
      <c r="C37" s="52" t="s">
        <v>27</v>
      </c>
      <c r="D37" s="33"/>
      <c r="E37" s="55">
        <f>E30+E31+E32+E33+E34+E35+E36</f>
        <v>0</v>
      </c>
      <c r="F37" s="64"/>
      <c r="G37" s="65"/>
      <c r="H37" s="55">
        <f>H30+H31+H32+H33+H34+H35+H36</f>
        <v>0</v>
      </c>
      <c r="I37" s="24"/>
      <c r="J37" s="24"/>
    </row>
    <row r="38" spans="2:11" x14ac:dyDescent="0.3">
      <c r="B38" s="31"/>
      <c r="C38" s="32" t="s">
        <v>28</v>
      </c>
      <c r="D38" s="33"/>
      <c r="E38" s="37">
        <f>G112-G163+D313-E313</f>
        <v>0</v>
      </c>
      <c r="F38" s="61"/>
      <c r="G38" s="65"/>
      <c r="H38" s="66"/>
      <c r="I38" s="24"/>
      <c r="J38" s="24"/>
    </row>
    <row r="39" spans="2:11" x14ac:dyDescent="0.3">
      <c r="B39" s="31"/>
      <c r="C39" s="32" t="s">
        <v>29</v>
      </c>
      <c r="D39" s="33"/>
      <c r="E39" s="37">
        <f>E37+E38</f>
        <v>0</v>
      </c>
      <c r="F39" s="61"/>
      <c r="G39" s="62">
        <v>0.85</v>
      </c>
      <c r="H39" s="37">
        <f>E39*G39</f>
        <v>0</v>
      </c>
      <c r="I39" s="24"/>
      <c r="J39" s="24"/>
    </row>
    <row r="40" spans="2:11" ht="26.25" x14ac:dyDescent="0.3">
      <c r="B40" s="20" t="s">
        <v>30</v>
      </c>
      <c r="C40" s="20"/>
      <c r="D40" s="21"/>
      <c r="E40" s="22"/>
      <c r="F40" s="22"/>
      <c r="G40" s="23"/>
      <c r="H40" s="24"/>
      <c r="I40" s="24"/>
      <c r="J40" s="25"/>
      <c r="K40" s="24"/>
    </row>
    <row r="41" spans="2:11" ht="30" x14ac:dyDescent="0.3">
      <c r="B41" s="26"/>
      <c r="C41" s="67"/>
      <c r="D41" s="28" t="s">
        <v>212</v>
      </c>
      <c r="E41" s="68" t="s">
        <v>4</v>
      </c>
      <c r="F41" s="69"/>
      <c r="G41" s="70" t="s">
        <v>5</v>
      </c>
      <c r="H41" s="71" t="s">
        <v>6</v>
      </c>
      <c r="I41" s="24"/>
      <c r="J41" s="24"/>
    </row>
    <row r="42" spans="2:11" x14ac:dyDescent="0.3">
      <c r="B42" s="31"/>
      <c r="C42" s="32" t="s">
        <v>31</v>
      </c>
      <c r="D42" s="33">
        <v>13001</v>
      </c>
      <c r="E42" s="44"/>
      <c r="F42" s="72"/>
      <c r="G42" s="73">
        <v>0.75</v>
      </c>
      <c r="H42" s="37">
        <f>E42*G42</f>
        <v>0</v>
      </c>
      <c r="I42" s="24"/>
      <c r="J42" s="24"/>
    </row>
    <row r="43" spans="2:11" x14ac:dyDescent="0.3">
      <c r="B43" s="31"/>
      <c r="C43" s="32" t="s">
        <v>32</v>
      </c>
      <c r="D43" s="33">
        <v>13002</v>
      </c>
      <c r="E43" s="44"/>
      <c r="F43" s="72"/>
      <c r="G43" s="73">
        <v>0.5</v>
      </c>
      <c r="H43" s="37">
        <f>E43*G43</f>
        <v>0</v>
      </c>
      <c r="I43" s="24"/>
      <c r="J43" s="24"/>
    </row>
    <row r="44" spans="2:11" x14ac:dyDescent="0.3">
      <c r="B44" s="31"/>
      <c r="C44" s="32" t="s">
        <v>33</v>
      </c>
      <c r="D44" s="33">
        <v>13003</v>
      </c>
      <c r="E44" s="44"/>
      <c r="F44" s="72"/>
      <c r="G44" s="73">
        <v>0.5</v>
      </c>
      <c r="H44" s="37">
        <f>E44*G44</f>
        <v>0</v>
      </c>
      <c r="I44" s="24"/>
      <c r="J44" s="24"/>
    </row>
    <row r="45" spans="2:11" x14ac:dyDescent="0.3">
      <c r="B45" s="31"/>
      <c r="C45" s="32" t="s">
        <v>34</v>
      </c>
      <c r="D45" s="33">
        <v>13004</v>
      </c>
      <c r="E45" s="44"/>
      <c r="F45" s="72"/>
      <c r="G45" s="73">
        <v>0.5</v>
      </c>
      <c r="H45" s="37">
        <f>E45*G45</f>
        <v>0</v>
      </c>
      <c r="I45" s="24"/>
      <c r="J45" s="24"/>
    </row>
    <row r="46" spans="2:11" x14ac:dyDescent="0.3">
      <c r="B46" s="31"/>
      <c r="C46" s="52" t="s">
        <v>35</v>
      </c>
      <c r="D46" s="33"/>
      <c r="E46" s="55">
        <f>E42</f>
        <v>0</v>
      </c>
      <c r="F46" s="74"/>
      <c r="G46" s="75"/>
      <c r="H46" s="55">
        <f>H42</f>
        <v>0</v>
      </c>
      <c r="I46" s="24"/>
      <c r="J46" s="24"/>
    </row>
    <row r="47" spans="2:11" x14ac:dyDescent="0.3">
      <c r="B47" s="31"/>
      <c r="C47" s="32" t="s">
        <v>36</v>
      </c>
      <c r="D47" s="33"/>
      <c r="E47" s="37">
        <f>G115+D314-G166-E314</f>
        <v>0</v>
      </c>
      <c r="F47" s="72"/>
      <c r="G47" s="75"/>
      <c r="H47" s="76"/>
      <c r="I47" s="24"/>
      <c r="J47" s="24"/>
    </row>
    <row r="48" spans="2:11" x14ac:dyDescent="0.3">
      <c r="B48" s="31"/>
      <c r="C48" s="32" t="s">
        <v>37</v>
      </c>
      <c r="D48" s="33"/>
      <c r="E48" s="37">
        <f>E46+E47</f>
        <v>0</v>
      </c>
      <c r="F48" s="72"/>
      <c r="G48" s="77">
        <v>0.75</v>
      </c>
      <c r="H48" s="37">
        <f>E48*G48</f>
        <v>0</v>
      </c>
      <c r="I48" s="24"/>
      <c r="J48" s="24"/>
    </row>
    <row r="49" spans="2:11" x14ac:dyDescent="0.3">
      <c r="B49" s="31"/>
      <c r="C49" s="52" t="s">
        <v>38</v>
      </c>
      <c r="D49" s="33"/>
      <c r="E49" s="55">
        <f>E43+E44+E45</f>
        <v>0</v>
      </c>
      <c r="F49" s="74"/>
      <c r="G49" s="75"/>
      <c r="H49" s="55">
        <f>H43+H44+H45</f>
        <v>0</v>
      </c>
      <c r="I49" s="24"/>
      <c r="J49" s="24"/>
    </row>
    <row r="50" spans="2:11" x14ac:dyDescent="0.3">
      <c r="B50" s="31"/>
      <c r="C50" s="32" t="s">
        <v>39</v>
      </c>
      <c r="D50" s="33"/>
      <c r="E50" s="37">
        <f>G118+D315-G169-E315</f>
        <v>0</v>
      </c>
      <c r="F50" s="72"/>
      <c r="G50" s="75"/>
      <c r="H50" s="76"/>
      <c r="I50" s="24"/>
      <c r="J50" s="24"/>
    </row>
    <row r="51" spans="2:11" x14ac:dyDescent="0.3">
      <c r="B51" s="31"/>
      <c r="C51" s="32" t="s">
        <v>40</v>
      </c>
      <c r="D51" s="33"/>
      <c r="E51" s="37">
        <f>E49+E50</f>
        <v>0</v>
      </c>
      <c r="F51" s="72"/>
      <c r="G51" s="77">
        <v>0.5</v>
      </c>
      <c r="H51" s="37">
        <f>E51*G51</f>
        <v>0</v>
      </c>
      <c r="I51" s="24"/>
      <c r="J51" s="24"/>
    </row>
    <row r="52" spans="2:11" x14ac:dyDescent="0.3">
      <c r="B52" s="31"/>
      <c r="C52" s="32" t="s">
        <v>41</v>
      </c>
      <c r="D52" s="33"/>
      <c r="E52" s="37">
        <f>E48+E51</f>
        <v>0</v>
      </c>
      <c r="F52" s="72"/>
      <c r="G52" s="75"/>
      <c r="H52" s="37">
        <f>H48+H51</f>
        <v>0</v>
      </c>
      <c r="I52" s="24"/>
      <c r="J52" s="24"/>
    </row>
    <row r="53" spans="2:11" x14ac:dyDescent="0.3">
      <c r="B53" s="24"/>
      <c r="C53" s="24"/>
      <c r="D53" s="78"/>
      <c r="E53" s="24"/>
      <c r="F53" s="24"/>
      <c r="G53" s="24"/>
      <c r="H53" s="24"/>
      <c r="I53" s="24"/>
      <c r="J53" s="25"/>
      <c r="K53" s="24"/>
    </row>
    <row r="54" spans="2:11" x14ac:dyDescent="0.3">
      <c r="B54" s="31"/>
      <c r="C54" s="51" t="s">
        <v>42</v>
      </c>
      <c r="D54" s="79"/>
      <c r="E54" s="80"/>
      <c r="F54" s="54"/>
      <c r="G54" s="81"/>
      <c r="H54" s="37">
        <f>MAX(H52-15/85*(H26+H39),H52-15/60*H26,0)</f>
        <v>0</v>
      </c>
      <c r="I54" s="24"/>
      <c r="J54" s="24"/>
    </row>
    <row r="55" spans="2:11" x14ac:dyDescent="0.3">
      <c r="B55" s="31"/>
      <c r="C55" s="51" t="s">
        <v>43</v>
      </c>
      <c r="D55" s="82"/>
      <c r="E55" s="83"/>
      <c r="F55" s="40"/>
      <c r="G55" s="76"/>
      <c r="H55" s="37">
        <f>MAX((H39+H52-H54)-2/3*H26,0)</f>
        <v>0</v>
      </c>
      <c r="I55" s="24"/>
      <c r="J55" s="24"/>
    </row>
    <row r="56" spans="2:11" ht="26.25" x14ac:dyDescent="0.3">
      <c r="B56" s="20" t="s">
        <v>44</v>
      </c>
      <c r="C56" s="20"/>
      <c r="D56" s="21"/>
      <c r="E56" s="22"/>
      <c r="F56" s="22"/>
      <c r="G56" s="23"/>
      <c r="H56" s="24"/>
      <c r="I56" s="24"/>
      <c r="J56" s="25"/>
      <c r="K56" s="24"/>
    </row>
    <row r="57" spans="2:11" ht="17.25" thickBot="1" x14ac:dyDescent="0.35">
      <c r="B57" s="26"/>
      <c r="C57" s="57"/>
      <c r="D57" s="57"/>
      <c r="E57" s="57"/>
      <c r="F57" s="57"/>
      <c r="G57" s="57"/>
      <c r="H57" s="24"/>
      <c r="I57" s="24"/>
    </row>
    <row r="58" spans="2:11" ht="17.25" thickBot="1" x14ac:dyDescent="0.35">
      <c r="B58" s="31"/>
      <c r="C58" s="331" t="s">
        <v>45</v>
      </c>
      <c r="D58" s="332"/>
      <c r="E58" s="332"/>
      <c r="F58" s="332"/>
      <c r="G58" s="333"/>
      <c r="H58" s="334">
        <f>H24+H37+H46+H49-H54-H55</f>
        <v>0</v>
      </c>
      <c r="I58" s="24"/>
    </row>
    <row r="59" spans="2:11" x14ac:dyDescent="0.3">
      <c r="C59" s="24"/>
      <c r="D59" s="78"/>
      <c r="E59" s="24"/>
      <c r="F59" s="24"/>
      <c r="G59" s="24"/>
      <c r="H59" s="24"/>
      <c r="I59" s="24"/>
      <c r="J59" s="24"/>
      <c r="K59" s="24"/>
    </row>
    <row r="60" spans="2:11" x14ac:dyDescent="0.3">
      <c r="B60" s="31"/>
      <c r="C60" s="88"/>
      <c r="D60" s="89"/>
      <c r="E60" s="90"/>
      <c r="F60" s="90"/>
      <c r="G60" s="56"/>
      <c r="H60" s="56"/>
      <c r="I60" s="56"/>
      <c r="J60" s="24"/>
      <c r="K60" s="24"/>
    </row>
    <row r="61" spans="2:11" x14ac:dyDescent="0.3">
      <c r="B61" s="91" t="s">
        <v>47</v>
      </c>
      <c r="C61" s="15"/>
      <c r="D61" s="92"/>
      <c r="E61" s="15"/>
      <c r="F61" s="15"/>
      <c r="G61" s="15"/>
      <c r="H61" s="15"/>
      <c r="I61" s="15"/>
      <c r="J61" s="15"/>
    </row>
    <row r="62" spans="2:11" ht="26.25" x14ac:dyDescent="0.3">
      <c r="B62" s="20" t="s">
        <v>48</v>
      </c>
      <c r="C62" s="20"/>
      <c r="D62" s="21"/>
      <c r="E62" s="22"/>
      <c r="F62" s="22"/>
      <c r="G62" s="93"/>
      <c r="H62" s="93"/>
      <c r="I62" s="24"/>
      <c r="J62" s="24"/>
      <c r="K62" s="24"/>
    </row>
    <row r="63" spans="2:11" ht="26.25" x14ac:dyDescent="0.3">
      <c r="B63" s="20" t="s">
        <v>49</v>
      </c>
      <c r="C63" s="20"/>
      <c r="D63" s="21"/>
      <c r="E63" s="22"/>
      <c r="F63" s="22"/>
      <c r="G63" s="23"/>
      <c r="H63" s="23"/>
      <c r="I63" s="24"/>
      <c r="J63" s="24"/>
      <c r="K63" s="24"/>
    </row>
    <row r="64" spans="2:11" ht="42" customHeight="1" x14ac:dyDescent="0.3">
      <c r="B64" s="26"/>
      <c r="C64" s="67"/>
      <c r="D64" s="28" t="s">
        <v>212</v>
      </c>
      <c r="E64" s="94" t="s">
        <v>46</v>
      </c>
      <c r="F64" s="95"/>
      <c r="G64" s="54"/>
      <c r="H64" s="29" t="s">
        <v>5</v>
      </c>
      <c r="I64" s="58" t="s">
        <v>6</v>
      </c>
      <c r="J64" s="24"/>
      <c r="K64" s="24"/>
    </row>
    <row r="65" spans="2:11" x14ac:dyDescent="0.3">
      <c r="B65" s="26"/>
      <c r="C65" s="32" t="s">
        <v>50</v>
      </c>
      <c r="D65" s="38"/>
      <c r="E65" s="72"/>
      <c r="F65" s="45"/>
      <c r="G65" s="40"/>
      <c r="H65" s="96" t="s">
        <v>51</v>
      </c>
      <c r="I65" s="97"/>
      <c r="J65" s="24"/>
      <c r="K65" s="24"/>
    </row>
    <row r="66" spans="2:11" x14ac:dyDescent="0.3">
      <c r="B66" s="26"/>
      <c r="C66" s="42" t="s">
        <v>213</v>
      </c>
      <c r="D66" s="38"/>
      <c r="E66" s="72"/>
      <c r="F66" s="45"/>
      <c r="G66" s="40"/>
      <c r="H66" s="96"/>
      <c r="I66" s="97"/>
      <c r="J66" s="24"/>
      <c r="K66" s="24"/>
    </row>
    <row r="67" spans="2:11" x14ac:dyDescent="0.3">
      <c r="B67" s="26"/>
      <c r="C67" s="98" t="s">
        <v>52</v>
      </c>
      <c r="D67" s="38"/>
      <c r="E67" s="72"/>
      <c r="F67" s="45"/>
      <c r="G67" s="40"/>
      <c r="H67" s="96"/>
      <c r="I67" s="97"/>
      <c r="J67" s="24"/>
      <c r="K67" s="24"/>
    </row>
    <row r="68" spans="2:11" x14ac:dyDescent="0.3">
      <c r="B68" s="26"/>
      <c r="C68" s="99" t="s">
        <v>204</v>
      </c>
      <c r="D68" s="100">
        <v>21103</v>
      </c>
      <c r="E68" s="44"/>
      <c r="F68" s="61"/>
      <c r="G68" s="40"/>
      <c r="H68" s="36">
        <v>0.05</v>
      </c>
      <c r="I68" s="37">
        <f>E68*H68</f>
        <v>0</v>
      </c>
      <c r="J68" s="24"/>
      <c r="K68" s="24"/>
    </row>
    <row r="69" spans="2:11" x14ac:dyDescent="0.3">
      <c r="B69" s="26"/>
      <c r="C69" s="98" t="s">
        <v>54</v>
      </c>
      <c r="D69" s="38"/>
      <c r="E69" s="102"/>
      <c r="F69" s="61"/>
      <c r="G69" s="40"/>
      <c r="H69" s="96"/>
      <c r="I69" s="103"/>
      <c r="J69" s="24"/>
      <c r="K69" s="24"/>
    </row>
    <row r="70" spans="2:11" x14ac:dyDescent="0.3">
      <c r="B70" s="26"/>
      <c r="C70" s="99" t="s">
        <v>53</v>
      </c>
      <c r="D70" s="100">
        <v>21106</v>
      </c>
      <c r="E70" s="44"/>
      <c r="F70" s="61"/>
      <c r="G70" s="40"/>
      <c r="H70" s="36">
        <v>0.05</v>
      </c>
      <c r="I70" s="37">
        <f t="shared" ref="I70:I75" si="1">E70*H70</f>
        <v>0</v>
      </c>
      <c r="J70" s="24"/>
      <c r="K70" s="24"/>
    </row>
    <row r="71" spans="2:11" x14ac:dyDescent="0.3">
      <c r="B71" s="26"/>
      <c r="C71" s="207" t="s">
        <v>55</v>
      </c>
      <c r="D71" s="33">
        <v>21107</v>
      </c>
      <c r="E71" s="44"/>
      <c r="F71" s="61"/>
      <c r="G71" s="40"/>
      <c r="H71" s="36">
        <v>0.1</v>
      </c>
      <c r="I71" s="37">
        <f t="shared" si="1"/>
        <v>0</v>
      </c>
      <c r="J71" s="24"/>
      <c r="K71" s="24"/>
    </row>
    <row r="72" spans="2:11" x14ac:dyDescent="0.3">
      <c r="B72" s="26"/>
      <c r="C72" s="208" t="s">
        <v>203</v>
      </c>
      <c r="D72" s="33">
        <v>21108</v>
      </c>
      <c r="E72" s="44"/>
      <c r="F72" s="61"/>
      <c r="G72" s="40"/>
      <c r="H72" s="36">
        <v>0.1</v>
      </c>
      <c r="I72" s="37">
        <f t="shared" si="1"/>
        <v>0</v>
      </c>
      <c r="J72" s="24"/>
      <c r="K72" s="24"/>
    </row>
    <row r="73" spans="2:11" x14ac:dyDescent="0.3">
      <c r="B73" s="26"/>
      <c r="C73" s="208" t="s">
        <v>56</v>
      </c>
      <c r="D73" s="33">
        <v>21109</v>
      </c>
      <c r="E73" s="44"/>
      <c r="F73" s="61"/>
      <c r="G73" s="40"/>
      <c r="H73" s="36">
        <v>0.1</v>
      </c>
      <c r="I73" s="37">
        <f t="shared" si="1"/>
        <v>0</v>
      </c>
      <c r="J73" s="24"/>
      <c r="K73" s="24"/>
    </row>
    <row r="74" spans="2:11" x14ac:dyDescent="0.3">
      <c r="B74" s="26"/>
      <c r="C74" s="208" t="s">
        <v>57</v>
      </c>
      <c r="D74" s="33">
        <v>21110</v>
      </c>
      <c r="E74" s="44"/>
      <c r="F74" s="61"/>
      <c r="G74" s="40"/>
      <c r="H74" s="36">
        <v>0.1</v>
      </c>
      <c r="I74" s="37">
        <f t="shared" si="1"/>
        <v>0</v>
      </c>
      <c r="J74" s="24"/>
      <c r="K74" s="24"/>
    </row>
    <row r="75" spans="2:11" x14ac:dyDescent="0.3">
      <c r="B75" s="26"/>
      <c r="C75" s="208" t="s">
        <v>58</v>
      </c>
      <c r="D75" s="33">
        <v>21111</v>
      </c>
      <c r="E75" s="44"/>
      <c r="F75" s="61"/>
      <c r="G75" s="40"/>
      <c r="H75" s="36">
        <v>0</v>
      </c>
      <c r="I75" s="37">
        <f t="shared" si="1"/>
        <v>0</v>
      </c>
      <c r="J75" s="24"/>
      <c r="K75" s="24"/>
    </row>
    <row r="76" spans="2:11" x14ac:dyDescent="0.3">
      <c r="B76" s="26"/>
      <c r="C76" s="52" t="s">
        <v>59</v>
      </c>
      <c r="D76" s="53"/>
      <c r="E76" s="64"/>
      <c r="F76" s="64"/>
      <c r="G76" s="40"/>
      <c r="H76" s="195"/>
      <c r="I76" s="37">
        <f>I68+I70+I71+I72+I73+I74+I75</f>
        <v>0</v>
      </c>
      <c r="J76" s="24"/>
      <c r="K76" s="24"/>
    </row>
    <row r="77" spans="2:11" ht="26.25" x14ac:dyDescent="0.3">
      <c r="B77" s="20" t="s">
        <v>60</v>
      </c>
      <c r="C77" s="20"/>
      <c r="D77" s="21"/>
      <c r="E77" s="22"/>
      <c r="F77" s="22"/>
      <c r="G77" s="23"/>
      <c r="H77" s="24"/>
      <c r="I77" s="24"/>
      <c r="J77" s="24"/>
      <c r="K77" s="24"/>
    </row>
    <row r="78" spans="2:11" ht="38.25" customHeight="1" x14ac:dyDescent="0.3">
      <c r="B78" s="26"/>
      <c r="C78" s="104"/>
      <c r="D78" s="28" t="s">
        <v>212</v>
      </c>
      <c r="E78" s="70" t="s">
        <v>46</v>
      </c>
      <c r="F78" s="30"/>
      <c r="G78" s="40"/>
      <c r="H78" s="29" t="s">
        <v>5</v>
      </c>
      <c r="I78" s="29" t="s">
        <v>6</v>
      </c>
      <c r="J78" s="24"/>
      <c r="K78" s="24"/>
    </row>
    <row r="79" spans="2:11" x14ac:dyDescent="0.3">
      <c r="B79" s="26"/>
      <c r="C79" s="51" t="s">
        <v>61</v>
      </c>
      <c r="D79" s="105"/>
      <c r="E79" s="106"/>
      <c r="F79" s="64"/>
      <c r="G79" s="40"/>
      <c r="H79" s="107"/>
      <c r="I79" s="106"/>
      <c r="J79" s="24"/>
      <c r="K79" s="24"/>
    </row>
    <row r="80" spans="2:11" x14ac:dyDescent="0.3">
      <c r="B80" s="26"/>
      <c r="C80" s="208" t="s">
        <v>62</v>
      </c>
      <c r="D80" s="38"/>
      <c r="E80" s="106"/>
      <c r="F80" s="64"/>
      <c r="G80" s="40"/>
      <c r="H80" s="107" t="s">
        <v>51</v>
      </c>
      <c r="I80" s="106"/>
      <c r="J80" s="24"/>
      <c r="K80" s="24"/>
    </row>
    <row r="81" spans="2:11" x14ac:dyDescent="0.3">
      <c r="B81" s="26"/>
      <c r="C81" s="207" t="s">
        <v>213</v>
      </c>
      <c r="D81" s="38"/>
      <c r="E81" s="106"/>
      <c r="F81" s="64"/>
      <c r="G81" s="40"/>
      <c r="H81" s="107"/>
      <c r="I81" s="106"/>
      <c r="J81" s="24"/>
      <c r="K81" s="24"/>
    </row>
    <row r="82" spans="2:11" x14ac:dyDescent="0.3">
      <c r="B82" s="26"/>
      <c r="C82" s="209" t="s">
        <v>52</v>
      </c>
      <c r="D82" s="38"/>
      <c r="E82" s="108"/>
      <c r="F82" s="64"/>
      <c r="G82" s="40"/>
      <c r="H82" s="109"/>
      <c r="I82" s="103"/>
      <c r="J82" s="24"/>
      <c r="K82" s="24"/>
    </row>
    <row r="83" spans="2:11" x14ac:dyDescent="0.3">
      <c r="B83" s="26"/>
      <c r="C83" s="210" t="s">
        <v>53</v>
      </c>
      <c r="D83" s="100">
        <v>21203</v>
      </c>
      <c r="E83" s="44"/>
      <c r="F83" s="61"/>
      <c r="G83" s="40"/>
      <c r="H83" s="36">
        <v>0.05</v>
      </c>
      <c r="I83" s="44">
        <f>E83*H83</f>
        <v>0</v>
      </c>
      <c r="J83" s="24"/>
      <c r="K83" s="24"/>
    </row>
    <row r="84" spans="2:11" x14ac:dyDescent="0.3">
      <c r="B84" s="26"/>
      <c r="C84" s="209" t="s">
        <v>54</v>
      </c>
      <c r="D84" s="38"/>
      <c r="E84" s="108"/>
      <c r="F84" s="64"/>
      <c r="G84" s="40"/>
      <c r="H84" s="109"/>
      <c r="I84" s="103"/>
      <c r="J84" s="24"/>
      <c r="K84" s="24"/>
    </row>
    <row r="85" spans="2:11" x14ac:dyDescent="0.3">
      <c r="B85" s="26"/>
      <c r="C85" s="210" t="s">
        <v>53</v>
      </c>
      <c r="D85" s="100">
        <v>21206</v>
      </c>
      <c r="E85" s="44"/>
      <c r="F85" s="61"/>
      <c r="G85" s="40"/>
      <c r="H85" s="36">
        <v>0.05</v>
      </c>
      <c r="I85" s="44">
        <f t="shared" ref="I85:I90" si="2">E85*H85</f>
        <v>0</v>
      </c>
      <c r="J85" s="24"/>
      <c r="K85" s="24"/>
    </row>
    <row r="86" spans="2:11" x14ac:dyDescent="0.3">
      <c r="B86" s="26"/>
      <c r="C86" s="209" t="s">
        <v>55</v>
      </c>
      <c r="D86" s="33">
        <v>21207</v>
      </c>
      <c r="E86" s="44"/>
      <c r="F86" s="61"/>
      <c r="G86" s="40"/>
      <c r="H86" s="36">
        <v>0.1</v>
      </c>
      <c r="I86" s="44">
        <f t="shared" si="2"/>
        <v>0</v>
      </c>
      <c r="J86" s="24"/>
      <c r="K86" s="24"/>
    </row>
    <row r="87" spans="2:11" x14ac:dyDescent="0.3">
      <c r="B87" s="26"/>
      <c r="C87" s="207" t="s">
        <v>203</v>
      </c>
      <c r="D87" s="33">
        <v>21208</v>
      </c>
      <c r="E87" s="44"/>
      <c r="F87" s="61"/>
      <c r="G87" s="40"/>
      <c r="H87" s="36">
        <v>0.1</v>
      </c>
      <c r="I87" s="44">
        <f t="shared" si="2"/>
        <v>0</v>
      </c>
      <c r="J87" s="24"/>
      <c r="K87" s="24"/>
    </row>
    <row r="88" spans="2:11" x14ac:dyDescent="0.3">
      <c r="B88" s="26"/>
      <c r="C88" s="207" t="s">
        <v>56</v>
      </c>
      <c r="D88" s="33">
        <v>21209</v>
      </c>
      <c r="E88" s="44"/>
      <c r="F88" s="61"/>
      <c r="G88" s="40"/>
      <c r="H88" s="36">
        <v>0.1</v>
      </c>
      <c r="I88" s="44">
        <f t="shared" si="2"/>
        <v>0</v>
      </c>
      <c r="J88" s="24"/>
      <c r="K88" s="24"/>
    </row>
    <row r="89" spans="2:11" x14ac:dyDescent="0.3">
      <c r="B89" s="26"/>
      <c r="C89" s="207" t="s">
        <v>57</v>
      </c>
      <c r="D89" s="33">
        <v>21210</v>
      </c>
      <c r="E89" s="44"/>
      <c r="F89" s="61"/>
      <c r="G89" s="40"/>
      <c r="H89" s="36">
        <v>0.1</v>
      </c>
      <c r="I89" s="44">
        <f t="shared" si="2"/>
        <v>0</v>
      </c>
      <c r="J89" s="24"/>
      <c r="K89" s="24"/>
    </row>
    <row r="90" spans="2:11" x14ac:dyDescent="0.3">
      <c r="B90" s="26"/>
      <c r="C90" s="207" t="s">
        <v>58</v>
      </c>
      <c r="D90" s="33">
        <v>21211</v>
      </c>
      <c r="E90" s="44"/>
      <c r="F90" s="61"/>
      <c r="G90" s="40"/>
      <c r="H90" s="36">
        <v>0</v>
      </c>
      <c r="I90" s="44">
        <f t="shared" si="2"/>
        <v>0</v>
      </c>
      <c r="J90" s="24"/>
      <c r="K90" s="24"/>
    </row>
    <row r="91" spans="2:11" x14ac:dyDescent="0.3">
      <c r="B91" s="26"/>
      <c r="C91" s="208" t="s">
        <v>801</v>
      </c>
      <c r="D91" s="38"/>
      <c r="E91" s="106"/>
      <c r="F91" s="64"/>
      <c r="G91" s="40"/>
      <c r="H91" s="107"/>
      <c r="I91" s="106"/>
      <c r="J91" s="24"/>
      <c r="K91" s="24"/>
    </row>
    <row r="92" spans="2:11" x14ac:dyDescent="0.3">
      <c r="B92" s="26"/>
      <c r="C92" s="207" t="s">
        <v>64</v>
      </c>
      <c r="D92" s="38"/>
      <c r="E92" s="106"/>
      <c r="F92" s="64"/>
      <c r="G92" s="40"/>
      <c r="H92" s="107"/>
      <c r="I92" s="106"/>
      <c r="J92" s="24"/>
      <c r="K92" s="24"/>
    </row>
    <row r="93" spans="2:11" x14ac:dyDescent="0.3">
      <c r="B93" s="26"/>
      <c r="C93" s="209" t="s">
        <v>65</v>
      </c>
      <c r="D93" s="33">
        <v>21215</v>
      </c>
      <c r="E93" s="44"/>
      <c r="F93" s="61"/>
      <c r="G93" s="40"/>
      <c r="H93" s="36">
        <v>0.2</v>
      </c>
      <c r="I93" s="44">
        <f>E93*H93</f>
        <v>0</v>
      </c>
      <c r="J93" s="24"/>
      <c r="K93" s="24"/>
    </row>
    <row r="94" spans="2:11" x14ac:dyDescent="0.3">
      <c r="B94" s="26"/>
      <c r="C94" s="209" t="s">
        <v>66</v>
      </c>
      <c r="D94" s="33">
        <v>21216</v>
      </c>
      <c r="E94" s="44"/>
      <c r="F94" s="61"/>
      <c r="G94" s="40"/>
      <c r="H94" s="36">
        <v>0.4</v>
      </c>
      <c r="I94" s="44">
        <f>E94*H94</f>
        <v>0</v>
      </c>
      <c r="J94" s="24"/>
      <c r="K94" s="24"/>
    </row>
    <row r="95" spans="2:11" x14ac:dyDescent="0.3">
      <c r="B95" s="26"/>
      <c r="C95" s="207" t="s">
        <v>67</v>
      </c>
      <c r="D95" s="38"/>
      <c r="E95" s="106"/>
      <c r="F95" s="64"/>
      <c r="G95" s="40"/>
      <c r="H95" s="107"/>
      <c r="I95" s="106"/>
      <c r="J95" s="24"/>
      <c r="K95" s="24"/>
    </row>
    <row r="96" spans="2:11" x14ac:dyDescent="0.3">
      <c r="B96" s="26"/>
      <c r="C96" s="209" t="s">
        <v>65</v>
      </c>
      <c r="D96" s="33">
        <v>21220</v>
      </c>
      <c r="E96" s="44"/>
      <c r="F96" s="61"/>
      <c r="G96" s="40"/>
      <c r="H96" s="36">
        <v>0.2</v>
      </c>
      <c r="I96" s="44">
        <f t="shared" ref="I96:I102" si="3">E96*H96</f>
        <v>0</v>
      </c>
      <c r="J96" s="24"/>
      <c r="K96" s="24"/>
    </row>
    <row r="97" spans="2:11" x14ac:dyDescent="0.3">
      <c r="B97" s="26"/>
      <c r="C97" s="209" t="s">
        <v>66</v>
      </c>
      <c r="D97" s="33">
        <v>21221</v>
      </c>
      <c r="E97" s="44"/>
      <c r="F97" s="61"/>
      <c r="G97" s="40"/>
      <c r="H97" s="36">
        <v>0.4</v>
      </c>
      <c r="I97" s="44">
        <f t="shared" si="3"/>
        <v>0</v>
      </c>
      <c r="J97" s="24" t="s">
        <v>205</v>
      </c>
      <c r="K97" s="24"/>
    </row>
    <row r="98" spans="2:11" x14ac:dyDescent="0.3">
      <c r="B98" s="26"/>
      <c r="C98" s="207" t="s">
        <v>68</v>
      </c>
      <c r="D98" s="33">
        <v>21225</v>
      </c>
      <c r="E98" s="44"/>
      <c r="F98" s="61"/>
      <c r="G98" s="40"/>
      <c r="H98" s="36">
        <v>1</v>
      </c>
      <c r="I98" s="44">
        <f t="shared" si="3"/>
        <v>0</v>
      </c>
      <c r="J98" s="24"/>
      <c r="K98" s="24"/>
    </row>
    <row r="99" spans="2:11" x14ac:dyDescent="0.3">
      <c r="B99" s="26"/>
      <c r="C99" s="207" t="s">
        <v>802</v>
      </c>
      <c r="D99" s="33"/>
      <c r="E99" s="44"/>
      <c r="F99" s="61"/>
      <c r="G99" s="40"/>
      <c r="H99" s="36">
        <v>0.25</v>
      </c>
      <c r="I99" s="44">
        <f t="shared" si="3"/>
        <v>0</v>
      </c>
      <c r="J99" s="24"/>
      <c r="K99" s="24"/>
    </row>
    <row r="100" spans="2:11" x14ac:dyDescent="0.3">
      <c r="B100" s="26"/>
      <c r="C100" s="207" t="s">
        <v>63</v>
      </c>
      <c r="D100" s="33">
        <v>21229</v>
      </c>
      <c r="E100" s="44"/>
      <c r="F100" s="61"/>
      <c r="G100" s="40"/>
      <c r="H100" s="36">
        <v>1</v>
      </c>
      <c r="I100" s="44">
        <f t="shared" si="3"/>
        <v>0</v>
      </c>
      <c r="J100" s="24"/>
      <c r="K100" s="24"/>
    </row>
    <row r="101" spans="2:11" x14ac:dyDescent="0.3">
      <c r="B101" s="26"/>
      <c r="C101" s="208" t="s">
        <v>69</v>
      </c>
      <c r="D101" s="33">
        <v>21230</v>
      </c>
      <c r="E101" s="44"/>
      <c r="F101" s="61"/>
      <c r="G101" s="40"/>
      <c r="H101" s="36">
        <v>1</v>
      </c>
      <c r="I101" s="44">
        <f t="shared" si="3"/>
        <v>0</v>
      </c>
      <c r="J101" s="24"/>
      <c r="K101" s="24"/>
    </row>
    <row r="102" spans="2:11" x14ac:dyDescent="0.3">
      <c r="B102" s="26"/>
      <c r="C102" s="208" t="s">
        <v>70</v>
      </c>
      <c r="D102" s="33">
        <v>21231</v>
      </c>
      <c r="E102" s="44"/>
      <c r="F102" s="61"/>
      <c r="G102" s="40"/>
      <c r="H102" s="36">
        <v>1</v>
      </c>
      <c r="I102" s="44">
        <f t="shared" si="3"/>
        <v>0</v>
      </c>
      <c r="J102" s="24"/>
      <c r="K102" s="24"/>
    </row>
    <row r="103" spans="2:11" x14ac:dyDescent="0.3">
      <c r="B103" s="26"/>
      <c r="C103" s="111" t="s">
        <v>71</v>
      </c>
      <c r="D103" s="53"/>
      <c r="E103" s="112"/>
      <c r="F103" s="61"/>
      <c r="G103" s="40"/>
      <c r="H103" s="65"/>
      <c r="I103" s="55">
        <f>I83+I85+I86+I87+I88+I89+I90+I93+I94+I96+I97+I98+I100+I101+I102+I99</f>
        <v>0</v>
      </c>
      <c r="J103" s="24"/>
      <c r="K103" s="24"/>
    </row>
    <row r="104" spans="2:11" ht="26.25" x14ac:dyDescent="0.3">
      <c r="B104" s="26"/>
      <c r="C104" s="22"/>
      <c r="D104" s="22"/>
      <c r="E104" s="23"/>
      <c r="F104" s="23"/>
      <c r="G104" s="24"/>
      <c r="H104" s="23"/>
      <c r="I104" s="193"/>
      <c r="J104" s="24"/>
      <c r="K104" s="24"/>
    </row>
    <row r="105" spans="2:11" ht="26.25" x14ac:dyDescent="0.3">
      <c r="B105" s="20" t="s">
        <v>72</v>
      </c>
      <c r="C105" s="20"/>
      <c r="D105" s="21"/>
      <c r="E105" s="22"/>
      <c r="F105" s="22"/>
      <c r="G105" s="23"/>
      <c r="H105" s="24"/>
      <c r="I105" s="24"/>
      <c r="J105" s="24"/>
      <c r="K105" s="24"/>
    </row>
    <row r="106" spans="2:11" ht="30" x14ac:dyDescent="0.3">
      <c r="B106" s="26"/>
      <c r="C106" s="113"/>
      <c r="D106" s="28" t="s">
        <v>212</v>
      </c>
      <c r="E106" s="29" t="s">
        <v>73</v>
      </c>
      <c r="F106" s="29"/>
      <c r="G106" s="68" t="s">
        <v>74</v>
      </c>
      <c r="H106" s="29" t="s">
        <v>5</v>
      </c>
      <c r="I106" s="29" t="s">
        <v>6</v>
      </c>
      <c r="J106" s="24"/>
      <c r="K106" s="24"/>
    </row>
    <row r="107" spans="2:11" x14ac:dyDescent="0.3">
      <c r="B107" s="26"/>
      <c r="C107" s="115" t="s">
        <v>75</v>
      </c>
      <c r="D107" s="38"/>
      <c r="E107" s="106"/>
      <c r="F107" s="106"/>
      <c r="G107" s="116"/>
      <c r="H107" s="194"/>
      <c r="I107" s="117"/>
      <c r="J107" s="24"/>
      <c r="K107" s="24"/>
    </row>
    <row r="108" spans="2:11" x14ac:dyDescent="0.3">
      <c r="B108" s="26"/>
      <c r="C108" s="118" t="s">
        <v>76</v>
      </c>
      <c r="D108" s="38"/>
      <c r="E108" s="119"/>
      <c r="F108" s="119"/>
      <c r="G108" s="120"/>
      <c r="H108" s="194"/>
      <c r="I108" s="117"/>
      <c r="J108" s="24"/>
      <c r="K108" s="24"/>
    </row>
    <row r="109" spans="2:11" x14ac:dyDescent="0.3">
      <c r="B109" s="26"/>
      <c r="C109" s="121" t="s">
        <v>218</v>
      </c>
      <c r="D109" s="122">
        <v>21301</v>
      </c>
      <c r="E109" s="44"/>
      <c r="F109" s="87">
        <v>21302</v>
      </c>
      <c r="G109" s="44"/>
      <c r="H109" s="36">
        <v>0</v>
      </c>
      <c r="I109" s="44">
        <f>E109*H109</f>
        <v>0</v>
      </c>
      <c r="J109" s="24"/>
      <c r="K109" s="24"/>
    </row>
    <row r="110" spans="2:11" x14ac:dyDescent="0.3">
      <c r="B110" s="26"/>
      <c r="C110" s="121" t="s">
        <v>219</v>
      </c>
      <c r="D110" s="122">
        <v>21303</v>
      </c>
      <c r="E110" s="44"/>
      <c r="F110" s="87">
        <v>21304</v>
      </c>
      <c r="G110" s="44"/>
      <c r="H110" s="36">
        <v>0</v>
      </c>
      <c r="I110" s="44">
        <f>E110*H110</f>
        <v>0</v>
      </c>
      <c r="J110" s="24"/>
      <c r="K110" s="24"/>
    </row>
    <row r="111" spans="2:11" x14ac:dyDescent="0.3">
      <c r="B111" s="26"/>
      <c r="C111" s="118" t="s">
        <v>77</v>
      </c>
      <c r="D111" s="38"/>
      <c r="E111" s="123"/>
      <c r="F111" s="124"/>
      <c r="G111" s="125"/>
      <c r="H111" s="194"/>
      <c r="I111" s="117"/>
      <c r="J111" s="24"/>
      <c r="K111" s="24"/>
    </row>
    <row r="112" spans="2:11" x14ac:dyDescent="0.3">
      <c r="B112" s="26"/>
      <c r="C112" s="121" t="s">
        <v>218</v>
      </c>
      <c r="D112" s="122">
        <v>21305</v>
      </c>
      <c r="E112" s="126"/>
      <c r="F112" s="127">
        <v>21306</v>
      </c>
      <c r="G112" s="44"/>
      <c r="H112" s="36">
        <v>0</v>
      </c>
      <c r="I112" s="44">
        <f>E112*H112</f>
        <v>0</v>
      </c>
      <c r="J112" s="24"/>
      <c r="K112" s="24"/>
    </row>
    <row r="113" spans="2:11" x14ac:dyDescent="0.3">
      <c r="B113" s="26"/>
      <c r="C113" s="121" t="s">
        <v>219</v>
      </c>
      <c r="D113" s="122">
        <v>21307</v>
      </c>
      <c r="E113" s="126"/>
      <c r="F113" s="127">
        <v>21308</v>
      </c>
      <c r="G113" s="44"/>
      <c r="H113" s="36">
        <v>0</v>
      </c>
      <c r="I113" s="44">
        <f>E113*H113</f>
        <v>0</v>
      </c>
      <c r="J113" s="24"/>
      <c r="K113" s="24"/>
    </row>
    <row r="114" spans="2:11" x14ac:dyDescent="0.3">
      <c r="B114" s="26"/>
      <c r="C114" s="118" t="s">
        <v>78</v>
      </c>
      <c r="D114" s="38"/>
      <c r="E114" s="123"/>
      <c r="F114" s="124"/>
      <c r="G114" s="125"/>
      <c r="H114" s="194"/>
      <c r="I114" s="117"/>
      <c r="J114" s="24"/>
      <c r="K114" s="24"/>
    </row>
    <row r="115" spans="2:11" x14ac:dyDescent="0.3">
      <c r="B115" s="26"/>
      <c r="C115" s="121" t="s">
        <v>218</v>
      </c>
      <c r="D115" s="122">
        <v>21309</v>
      </c>
      <c r="E115" s="44"/>
      <c r="F115" s="87">
        <v>21310</v>
      </c>
      <c r="G115" s="44"/>
      <c r="H115" s="36">
        <v>0</v>
      </c>
      <c r="I115" s="44">
        <f>E115*H115</f>
        <v>0</v>
      </c>
      <c r="J115" s="24"/>
      <c r="K115" s="24"/>
    </row>
    <row r="116" spans="2:11" x14ac:dyDescent="0.3">
      <c r="B116" s="26"/>
      <c r="C116" s="121" t="s">
        <v>219</v>
      </c>
      <c r="D116" s="122">
        <v>21311</v>
      </c>
      <c r="E116" s="44"/>
      <c r="F116" s="87">
        <v>21312</v>
      </c>
      <c r="G116" s="44"/>
      <c r="H116" s="36">
        <v>0</v>
      </c>
      <c r="I116" s="44">
        <f>E116*H116</f>
        <v>0</v>
      </c>
      <c r="J116" s="24"/>
      <c r="K116" s="24"/>
    </row>
    <row r="117" spans="2:11" x14ac:dyDescent="0.3">
      <c r="B117" s="26"/>
      <c r="C117" s="118" t="s">
        <v>79</v>
      </c>
      <c r="D117" s="38"/>
      <c r="E117" s="123"/>
      <c r="F117" s="124"/>
      <c r="G117" s="125"/>
      <c r="H117" s="194"/>
      <c r="I117" s="117"/>
      <c r="J117" s="24"/>
      <c r="K117" s="24"/>
    </row>
    <row r="118" spans="2:11" x14ac:dyDescent="0.3">
      <c r="B118" s="26"/>
      <c r="C118" s="121" t="s">
        <v>218</v>
      </c>
      <c r="D118" s="122">
        <v>21313</v>
      </c>
      <c r="E118" s="44"/>
      <c r="F118" s="87">
        <v>21314</v>
      </c>
      <c r="G118" s="44"/>
      <c r="H118" s="36">
        <v>0</v>
      </c>
      <c r="I118" s="44">
        <f>E118*H118</f>
        <v>0</v>
      </c>
      <c r="J118" s="24"/>
      <c r="K118" s="24"/>
    </row>
    <row r="119" spans="2:11" x14ac:dyDescent="0.3">
      <c r="B119" s="26"/>
      <c r="C119" s="121" t="s">
        <v>219</v>
      </c>
      <c r="D119" s="122">
        <v>21315</v>
      </c>
      <c r="E119" s="44"/>
      <c r="F119" s="87">
        <v>21316</v>
      </c>
      <c r="G119" s="44"/>
      <c r="H119" s="36">
        <v>0</v>
      </c>
      <c r="I119" s="44">
        <f>E119*H119</f>
        <v>0</v>
      </c>
      <c r="J119" s="24"/>
      <c r="K119" s="24"/>
    </row>
    <row r="120" spans="2:11" x14ac:dyDescent="0.3">
      <c r="B120" s="26"/>
      <c r="C120" s="118" t="s">
        <v>80</v>
      </c>
      <c r="D120" s="122">
        <v>21317</v>
      </c>
      <c r="E120" s="44"/>
      <c r="F120" s="87">
        <v>21318</v>
      </c>
      <c r="G120" s="44"/>
      <c r="H120" s="36">
        <v>0</v>
      </c>
      <c r="I120" s="44">
        <f>E120*H120</f>
        <v>0</v>
      </c>
      <c r="J120" s="24"/>
      <c r="K120" s="24"/>
    </row>
    <row r="121" spans="2:11" x14ac:dyDescent="0.3">
      <c r="B121" s="26"/>
      <c r="C121" s="115" t="s">
        <v>81</v>
      </c>
      <c r="D121" s="38"/>
      <c r="E121" s="123"/>
      <c r="F121" s="124"/>
      <c r="G121" s="125"/>
      <c r="H121" s="194"/>
      <c r="I121" s="117"/>
      <c r="J121" s="24"/>
      <c r="K121" s="24"/>
    </row>
    <row r="122" spans="2:11" x14ac:dyDescent="0.3">
      <c r="B122" s="26"/>
      <c r="C122" s="121" t="s">
        <v>218</v>
      </c>
      <c r="D122" s="122">
        <v>21319</v>
      </c>
      <c r="E122" s="44"/>
      <c r="F122" s="87">
        <v>21320</v>
      </c>
      <c r="G122" s="44"/>
      <c r="H122" s="36">
        <v>0</v>
      </c>
      <c r="I122" s="44">
        <f>E122*H122</f>
        <v>0</v>
      </c>
      <c r="J122" s="24"/>
      <c r="K122" s="24"/>
    </row>
    <row r="123" spans="2:11" x14ac:dyDescent="0.3">
      <c r="B123" s="26"/>
      <c r="C123" s="121" t="s">
        <v>219</v>
      </c>
      <c r="D123" s="122">
        <v>21321</v>
      </c>
      <c r="E123" s="44"/>
      <c r="F123" s="87">
        <v>21322</v>
      </c>
      <c r="G123" s="44"/>
      <c r="H123" s="36">
        <v>0</v>
      </c>
      <c r="I123" s="44">
        <f>E123*H123</f>
        <v>0</v>
      </c>
      <c r="J123" s="24"/>
      <c r="K123" s="24"/>
    </row>
    <row r="124" spans="2:11" x14ac:dyDescent="0.3">
      <c r="B124" s="26"/>
      <c r="C124" s="115" t="s">
        <v>206</v>
      </c>
      <c r="D124" s="128">
        <v>21341</v>
      </c>
      <c r="E124" s="44"/>
      <c r="F124" s="87">
        <v>21342</v>
      </c>
      <c r="G124" s="44"/>
      <c r="H124" s="36">
        <v>1</v>
      </c>
      <c r="I124" s="44">
        <f>E124*H124</f>
        <v>0</v>
      </c>
      <c r="J124" s="24"/>
      <c r="K124" s="24"/>
    </row>
    <row r="125" spans="2:11" x14ac:dyDescent="0.3">
      <c r="B125" s="26"/>
      <c r="C125" s="111" t="s">
        <v>82</v>
      </c>
      <c r="D125" s="53"/>
      <c r="E125" s="129"/>
      <c r="F125" s="130"/>
      <c r="G125" s="131"/>
      <c r="H125" s="107"/>
      <c r="I125" s="84">
        <f xml:space="preserve"> I109+I110+I112+I113+I115+I116+I118+I119+I120+I122+I123+I124</f>
        <v>0</v>
      </c>
      <c r="J125" s="24"/>
      <c r="K125" s="24"/>
    </row>
    <row r="126" spans="2:11" ht="26.25" x14ac:dyDescent="0.3">
      <c r="B126" s="20" t="s">
        <v>83</v>
      </c>
      <c r="C126" s="20"/>
      <c r="D126" s="21"/>
      <c r="E126" s="22"/>
      <c r="F126" s="22"/>
      <c r="G126" s="23"/>
      <c r="H126" s="24"/>
      <c r="I126" s="24"/>
      <c r="J126" s="24"/>
      <c r="K126" s="24"/>
    </row>
    <row r="127" spans="2:11" ht="34.5" customHeight="1" x14ac:dyDescent="0.3">
      <c r="B127" s="26"/>
      <c r="C127" s="113"/>
      <c r="D127" s="28" t="s">
        <v>212</v>
      </c>
      <c r="E127" s="68" t="s">
        <v>46</v>
      </c>
      <c r="F127" s="30"/>
      <c r="G127" s="40"/>
      <c r="H127" s="29" t="s">
        <v>5</v>
      </c>
      <c r="I127" s="29" t="s">
        <v>6</v>
      </c>
      <c r="J127" s="24"/>
      <c r="K127" s="24"/>
    </row>
    <row r="128" spans="2:11" x14ac:dyDescent="0.3">
      <c r="B128" s="26"/>
      <c r="C128" s="51" t="s">
        <v>207</v>
      </c>
      <c r="D128" s="33">
        <v>21401</v>
      </c>
      <c r="E128" s="44"/>
      <c r="F128" s="61"/>
      <c r="G128" s="40"/>
      <c r="H128" s="36">
        <v>1</v>
      </c>
      <c r="I128" s="44">
        <f>E128*H128</f>
        <v>0</v>
      </c>
      <c r="J128" s="24"/>
      <c r="K128" s="24"/>
    </row>
    <row r="129" spans="2:11" x14ac:dyDescent="0.3">
      <c r="B129" s="26"/>
      <c r="C129" s="132" t="s">
        <v>84</v>
      </c>
      <c r="D129" s="133">
        <v>21414</v>
      </c>
      <c r="E129" s="44"/>
      <c r="F129" s="61"/>
      <c r="G129" s="40"/>
      <c r="H129" s="36">
        <v>0.05</v>
      </c>
      <c r="I129" s="44">
        <f>E129*H129</f>
        <v>0</v>
      </c>
      <c r="J129" s="24"/>
      <c r="K129" s="24"/>
    </row>
    <row r="130" spans="2:11" x14ac:dyDescent="0.3">
      <c r="B130" s="26"/>
      <c r="C130" s="51" t="s">
        <v>208</v>
      </c>
      <c r="D130" s="38"/>
      <c r="E130" s="134"/>
      <c r="F130" s="64"/>
      <c r="G130" s="40"/>
      <c r="H130" s="196"/>
      <c r="I130" s="135"/>
      <c r="J130" s="24"/>
      <c r="K130" s="24"/>
    </row>
    <row r="131" spans="2:11" x14ac:dyDescent="0.3">
      <c r="B131" s="26"/>
      <c r="C131" s="42" t="s">
        <v>85</v>
      </c>
      <c r="D131" s="33">
        <v>21415</v>
      </c>
      <c r="E131" s="44"/>
      <c r="F131" s="61"/>
      <c r="G131" s="40"/>
      <c r="H131" s="36">
        <v>0.1</v>
      </c>
      <c r="I131" s="44">
        <f>E131*H131</f>
        <v>0</v>
      </c>
      <c r="J131" s="24"/>
      <c r="K131" s="24"/>
    </row>
    <row r="132" spans="2:11" x14ac:dyDescent="0.3">
      <c r="B132" s="26"/>
      <c r="C132" s="42" t="s">
        <v>86</v>
      </c>
      <c r="D132" s="33">
        <v>21417</v>
      </c>
      <c r="E132" s="44"/>
      <c r="F132" s="61"/>
      <c r="G132" s="40"/>
      <c r="H132" s="36">
        <v>0.1</v>
      </c>
      <c r="I132" s="44">
        <f>E132*H132</f>
        <v>0</v>
      </c>
      <c r="J132" s="24"/>
      <c r="K132" s="24"/>
    </row>
    <row r="133" spans="2:11" x14ac:dyDescent="0.3">
      <c r="B133" s="26"/>
      <c r="C133" s="51" t="s">
        <v>87</v>
      </c>
      <c r="D133" s="33">
        <v>21419</v>
      </c>
      <c r="E133" s="44"/>
      <c r="F133" s="61"/>
      <c r="G133" s="40"/>
      <c r="H133" s="36">
        <v>0.4</v>
      </c>
      <c r="I133" s="44">
        <f>E133*H133</f>
        <v>0</v>
      </c>
      <c r="J133" s="24"/>
      <c r="K133" s="24"/>
    </row>
    <row r="134" spans="2:11" x14ac:dyDescent="0.3">
      <c r="B134" s="26"/>
      <c r="C134" s="51" t="s">
        <v>209</v>
      </c>
      <c r="D134" s="33">
        <v>21420</v>
      </c>
      <c r="E134" s="44"/>
      <c r="F134" s="61"/>
      <c r="G134" s="40"/>
      <c r="H134" s="36">
        <v>0.4</v>
      </c>
      <c r="I134" s="44">
        <f>E134*H134</f>
        <v>0</v>
      </c>
      <c r="J134" s="24"/>
      <c r="K134" s="24"/>
    </row>
    <row r="135" spans="2:11" x14ac:dyDescent="0.3">
      <c r="B135" s="26"/>
      <c r="C135" s="136" t="s">
        <v>88</v>
      </c>
      <c r="D135" s="100">
        <v>21422</v>
      </c>
      <c r="E135" s="44"/>
      <c r="F135" s="61"/>
      <c r="G135" s="40"/>
      <c r="H135" s="36">
        <v>1</v>
      </c>
      <c r="I135" s="44">
        <f>E135*H135</f>
        <v>0</v>
      </c>
      <c r="J135" s="24"/>
      <c r="K135" s="24"/>
    </row>
    <row r="136" spans="2:11" x14ac:dyDescent="0.3">
      <c r="B136" s="31"/>
      <c r="C136" s="137"/>
      <c r="D136" s="138"/>
      <c r="E136" s="139"/>
      <c r="F136" s="140"/>
      <c r="G136" s="141"/>
      <c r="H136" s="141"/>
      <c r="I136" s="56"/>
      <c r="J136" s="56"/>
      <c r="K136" s="56"/>
    </row>
    <row r="137" spans="2:11" ht="30" x14ac:dyDescent="0.3">
      <c r="B137" s="26"/>
      <c r="C137" s="142" t="s">
        <v>210</v>
      </c>
      <c r="D137" s="28" t="s">
        <v>212</v>
      </c>
      <c r="E137" s="29" t="s">
        <v>46</v>
      </c>
      <c r="F137" s="29" t="s">
        <v>89</v>
      </c>
      <c r="G137" s="29" t="s">
        <v>90</v>
      </c>
      <c r="H137" s="29" t="s">
        <v>5</v>
      </c>
      <c r="I137" s="29" t="s">
        <v>6</v>
      </c>
      <c r="J137" s="24"/>
      <c r="K137" s="24"/>
    </row>
    <row r="138" spans="2:11" x14ac:dyDescent="0.3">
      <c r="B138" s="26"/>
      <c r="C138" s="42" t="s">
        <v>91</v>
      </c>
      <c r="D138" s="33">
        <v>21423</v>
      </c>
      <c r="E138" s="44"/>
      <c r="F138" s="143"/>
      <c r="G138" s="144"/>
      <c r="H138" s="36">
        <v>1</v>
      </c>
      <c r="I138" s="44">
        <f>E138*H138</f>
        <v>0</v>
      </c>
      <c r="J138" s="24"/>
      <c r="K138" s="24"/>
    </row>
    <row r="139" spans="2:11" x14ac:dyDescent="0.3">
      <c r="B139" s="26"/>
      <c r="C139" s="42" t="s">
        <v>92</v>
      </c>
      <c r="D139" s="33">
        <v>21424</v>
      </c>
      <c r="E139" s="44"/>
      <c r="F139" s="44">
        <f>E184-I184</f>
        <v>0</v>
      </c>
      <c r="G139" s="144"/>
      <c r="H139" s="145"/>
      <c r="I139" s="146"/>
      <c r="J139" s="24"/>
      <c r="K139" s="24"/>
    </row>
    <row r="140" spans="2:11" x14ac:dyDescent="0.3">
      <c r="B140" s="26"/>
      <c r="C140" s="42" t="s">
        <v>93</v>
      </c>
      <c r="D140" s="33">
        <v>21425</v>
      </c>
      <c r="E140" s="44"/>
      <c r="F140" s="44">
        <f>E185-I185</f>
        <v>0</v>
      </c>
      <c r="G140" s="144"/>
      <c r="H140" s="145"/>
      <c r="I140" s="146"/>
      <c r="J140" s="24"/>
      <c r="K140" s="24"/>
    </row>
    <row r="141" spans="2:11" x14ac:dyDescent="0.3">
      <c r="B141" s="26"/>
      <c r="C141" s="42" t="s">
        <v>85</v>
      </c>
      <c r="D141" s="33">
        <v>21426</v>
      </c>
      <c r="E141" s="44"/>
      <c r="F141" s="44">
        <f>E186-I186</f>
        <v>0</v>
      </c>
      <c r="G141" s="144"/>
      <c r="H141" s="145"/>
      <c r="I141" s="146"/>
      <c r="J141" s="24"/>
      <c r="K141" s="24"/>
    </row>
    <row r="142" spans="2:11" x14ac:dyDescent="0.3">
      <c r="B142" s="26"/>
      <c r="C142" s="42" t="s">
        <v>94</v>
      </c>
      <c r="D142" s="33">
        <v>21427</v>
      </c>
      <c r="E142" s="44"/>
      <c r="F142" s="44">
        <f>E189-I189+E187-I187</f>
        <v>0</v>
      </c>
      <c r="G142" s="144"/>
      <c r="H142" s="145"/>
      <c r="I142" s="146"/>
      <c r="J142" s="24"/>
      <c r="K142" s="24"/>
    </row>
    <row r="143" spans="2:11" x14ac:dyDescent="0.3">
      <c r="B143" s="26"/>
      <c r="C143" s="42" t="s">
        <v>95</v>
      </c>
      <c r="D143" s="33"/>
      <c r="E143" s="44">
        <f>E139+E140+E141+E142</f>
        <v>0</v>
      </c>
      <c r="F143" s="44">
        <f>F139+F140+F141+F142</f>
        <v>0</v>
      </c>
      <c r="G143" s="34">
        <f>MAX(E143-F143,0)</f>
        <v>0</v>
      </c>
      <c r="H143" s="36">
        <v>1</v>
      </c>
      <c r="I143" s="44">
        <f>G143*H143</f>
        <v>0</v>
      </c>
      <c r="J143" s="24"/>
      <c r="K143" s="24"/>
    </row>
    <row r="144" spans="2:11" x14ac:dyDescent="0.3">
      <c r="B144" s="26"/>
      <c r="C144" s="147" t="s">
        <v>96</v>
      </c>
      <c r="D144" s="53"/>
      <c r="E144" s="72"/>
      <c r="F144" s="72"/>
      <c r="G144" s="72"/>
      <c r="H144" s="148"/>
      <c r="I144" s="44">
        <f>I138+I143</f>
        <v>0</v>
      </c>
      <c r="J144" s="24"/>
      <c r="K144" s="24"/>
    </row>
    <row r="145" spans="2:11" x14ac:dyDescent="0.3">
      <c r="B145" s="31"/>
      <c r="C145" s="149"/>
      <c r="D145" s="89"/>
      <c r="E145" s="149"/>
      <c r="F145" s="149"/>
      <c r="G145" s="24"/>
      <c r="H145" s="24"/>
      <c r="I145" s="24"/>
      <c r="J145" s="150"/>
      <c r="K145" s="150"/>
    </row>
    <row r="146" spans="2:11" x14ac:dyDescent="0.3">
      <c r="B146" s="31"/>
      <c r="C146" s="149"/>
      <c r="D146" s="89"/>
      <c r="E146" s="140"/>
      <c r="F146" s="140"/>
      <c r="G146" s="151"/>
      <c r="H146" s="150"/>
      <c r="I146" s="29" t="s">
        <v>6</v>
      </c>
      <c r="J146" s="24"/>
      <c r="K146" s="24"/>
    </row>
    <row r="147" spans="2:11" x14ac:dyDescent="0.3">
      <c r="B147" s="31"/>
      <c r="C147" s="51" t="s">
        <v>211</v>
      </c>
      <c r="D147" s="100"/>
      <c r="E147" s="44"/>
      <c r="F147" s="40"/>
      <c r="G147" s="40"/>
      <c r="H147" s="36">
        <v>1</v>
      </c>
      <c r="I147" s="55">
        <f>E147*H147</f>
        <v>0</v>
      </c>
      <c r="J147" s="24"/>
      <c r="K147" s="24"/>
    </row>
    <row r="148" spans="2:11" x14ac:dyDescent="0.3">
      <c r="B148" s="26"/>
      <c r="C148" s="111" t="s">
        <v>97</v>
      </c>
      <c r="D148" s="53"/>
      <c r="E148" s="112"/>
      <c r="F148" s="40"/>
      <c r="G148" s="40"/>
      <c r="H148" s="65"/>
      <c r="I148" s="55">
        <f>I128+I129+I131+I132+I133+I134+I135+I144+I147</f>
        <v>0</v>
      </c>
      <c r="J148" s="24"/>
      <c r="K148" s="24"/>
    </row>
    <row r="149" spans="2:11" x14ac:dyDescent="0.3">
      <c r="B149" s="26"/>
      <c r="C149" s="149"/>
      <c r="D149" s="89"/>
      <c r="E149" s="90"/>
      <c r="F149" s="90"/>
      <c r="G149" s="56"/>
      <c r="H149" s="56"/>
      <c r="I149" s="152"/>
      <c r="J149" s="56"/>
      <c r="K149" s="25"/>
    </row>
    <row r="150" spans="2:11" ht="26.25" x14ac:dyDescent="0.3">
      <c r="B150" s="20" t="s">
        <v>98</v>
      </c>
      <c r="C150" s="20"/>
      <c r="D150" s="21"/>
      <c r="E150" s="22"/>
      <c r="F150" s="22"/>
      <c r="G150" s="23"/>
      <c r="H150" s="23"/>
      <c r="I150" s="24"/>
      <c r="J150" s="24"/>
      <c r="K150" s="85"/>
    </row>
    <row r="151" spans="2:11" ht="18.75" customHeight="1" thickBot="1" x14ac:dyDescent="0.35">
      <c r="B151" s="20"/>
      <c r="C151" s="20"/>
      <c r="D151" s="21"/>
      <c r="E151" s="22"/>
      <c r="F151" s="22"/>
      <c r="G151" s="23"/>
      <c r="H151" s="23"/>
      <c r="I151" s="24"/>
      <c r="J151" s="85"/>
      <c r="K151" s="24"/>
    </row>
    <row r="152" spans="2:11" ht="17.25" thickBot="1" x14ac:dyDescent="0.35">
      <c r="B152" s="31"/>
      <c r="C152" s="335" t="s">
        <v>99</v>
      </c>
      <c r="D152" s="336"/>
      <c r="E152" s="337"/>
      <c r="F152" s="337"/>
      <c r="G152" s="337"/>
      <c r="H152" s="338"/>
      <c r="I152" s="334">
        <f>I76+I103+I125+I148+I309</f>
        <v>0</v>
      </c>
      <c r="J152" s="24"/>
      <c r="K152" s="24"/>
    </row>
    <row r="153" spans="2:11" x14ac:dyDescent="0.3">
      <c r="B153" s="31"/>
      <c r="C153" s="197"/>
      <c r="D153" s="198"/>
      <c r="E153" s="197"/>
      <c r="F153" s="197"/>
      <c r="G153" s="197"/>
      <c r="H153" s="197"/>
      <c r="I153" s="197"/>
      <c r="J153" s="197"/>
      <c r="K153" s="199"/>
    </row>
    <row r="154" spans="2:11" ht="26.25" x14ac:dyDescent="0.3">
      <c r="B154" s="20" t="s">
        <v>100</v>
      </c>
      <c r="C154" s="20"/>
      <c r="D154" s="21"/>
      <c r="E154" s="22"/>
      <c r="F154" s="22"/>
      <c r="G154" s="93"/>
      <c r="H154" s="93"/>
      <c r="I154" s="24"/>
      <c r="J154" s="24"/>
      <c r="K154" s="85"/>
    </row>
    <row r="155" spans="2:11" ht="26.25" x14ac:dyDescent="0.3">
      <c r="B155" s="20" t="s">
        <v>101</v>
      </c>
      <c r="C155" s="20"/>
      <c r="D155" s="21"/>
      <c r="E155" s="22"/>
      <c r="F155" s="22"/>
      <c r="G155" s="23"/>
      <c r="H155" s="23"/>
      <c r="I155" s="24"/>
      <c r="J155" s="24"/>
      <c r="K155" s="25"/>
    </row>
    <row r="156" spans="2:11" ht="30" x14ac:dyDescent="0.3">
      <c r="B156" s="26"/>
      <c r="C156" s="113"/>
      <c r="D156" s="28" t="s">
        <v>212</v>
      </c>
      <c r="E156" s="29" t="s">
        <v>102</v>
      </c>
      <c r="F156" s="28" t="s">
        <v>212</v>
      </c>
      <c r="G156" s="29" t="s">
        <v>103</v>
      </c>
      <c r="H156" s="29" t="s">
        <v>5</v>
      </c>
      <c r="I156" s="29" t="s">
        <v>6</v>
      </c>
      <c r="J156" s="24"/>
      <c r="K156" s="24"/>
    </row>
    <row r="157" spans="2:11" x14ac:dyDescent="0.3">
      <c r="B157" s="26"/>
      <c r="C157" s="32" t="s">
        <v>104</v>
      </c>
      <c r="D157" s="38"/>
      <c r="E157" s="108"/>
      <c r="F157" s="108"/>
      <c r="G157" s="108"/>
      <c r="H157" s="153"/>
      <c r="I157" s="108"/>
      <c r="J157" s="24"/>
      <c r="K157" s="24"/>
    </row>
    <row r="158" spans="2:11" x14ac:dyDescent="0.3">
      <c r="B158" s="26"/>
      <c r="C158" s="42" t="s">
        <v>214</v>
      </c>
      <c r="D158" s="38"/>
      <c r="E158" s="108"/>
      <c r="F158" s="108"/>
      <c r="G158" s="108"/>
      <c r="H158" s="153"/>
      <c r="I158" s="108"/>
      <c r="J158" s="24"/>
      <c r="K158" s="24"/>
    </row>
    <row r="159" spans="2:11" x14ac:dyDescent="0.3">
      <c r="B159" s="26"/>
      <c r="C159" s="98" t="s">
        <v>105</v>
      </c>
      <c r="D159" s="38"/>
      <c r="E159" s="108"/>
      <c r="F159" s="108"/>
      <c r="G159" s="108"/>
      <c r="H159" s="153"/>
      <c r="I159" s="108"/>
      <c r="J159" s="24"/>
      <c r="K159" s="24"/>
    </row>
    <row r="160" spans="2:11" x14ac:dyDescent="0.3">
      <c r="B160" s="26"/>
      <c r="C160" s="110" t="s">
        <v>218</v>
      </c>
      <c r="D160" s="33">
        <v>22101</v>
      </c>
      <c r="E160" s="44"/>
      <c r="F160" s="87">
        <v>22102</v>
      </c>
      <c r="G160" s="44"/>
      <c r="H160" s="62">
        <v>0</v>
      </c>
      <c r="I160" s="44">
        <f>E160*H160</f>
        <v>0</v>
      </c>
      <c r="J160" s="24"/>
      <c r="K160" s="24"/>
    </row>
    <row r="161" spans="2:11" x14ac:dyDescent="0.3">
      <c r="B161" s="26"/>
      <c r="C161" s="110" t="s">
        <v>219</v>
      </c>
      <c r="D161" s="33">
        <v>22103</v>
      </c>
      <c r="E161" s="44"/>
      <c r="F161" s="87">
        <v>22104</v>
      </c>
      <c r="G161" s="44"/>
      <c r="H161" s="62">
        <v>0</v>
      </c>
      <c r="I161" s="44">
        <f>E161*H161</f>
        <v>0</v>
      </c>
      <c r="J161" s="24"/>
      <c r="K161" s="24"/>
    </row>
    <row r="162" spans="2:11" x14ac:dyDescent="0.3">
      <c r="B162" s="26"/>
      <c r="C162" s="98" t="s">
        <v>106</v>
      </c>
      <c r="D162" s="38"/>
      <c r="E162" s="154"/>
      <c r="F162" s="108"/>
      <c r="G162" s="154"/>
      <c r="H162" s="153"/>
      <c r="I162" s="154"/>
      <c r="J162" s="24"/>
      <c r="K162" s="24"/>
    </row>
    <row r="163" spans="2:11" x14ac:dyDescent="0.3">
      <c r="B163" s="31"/>
      <c r="C163" s="110" t="s">
        <v>218</v>
      </c>
      <c r="D163" s="33">
        <v>22105</v>
      </c>
      <c r="E163" s="44"/>
      <c r="F163" s="87">
        <v>22106</v>
      </c>
      <c r="G163" s="44"/>
      <c r="H163" s="62">
        <v>0.15</v>
      </c>
      <c r="I163" s="44">
        <f>E163*H163</f>
        <v>0</v>
      </c>
      <c r="J163" s="155"/>
      <c r="K163" s="155"/>
    </row>
    <row r="164" spans="2:11" x14ac:dyDescent="0.3">
      <c r="B164" s="31"/>
      <c r="C164" s="110" t="s">
        <v>219</v>
      </c>
      <c r="D164" s="33">
        <v>22107</v>
      </c>
      <c r="E164" s="44"/>
      <c r="F164" s="87">
        <v>22108</v>
      </c>
      <c r="G164" s="44"/>
      <c r="H164" s="62">
        <v>0.15</v>
      </c>
      <c r="I164" s="44">
        <f>E164*H164</f>
        <v>0</v>
      </c>
      <c r="J164" s="155"/>
      <c r="K164" s="155"/>
    </row>
    <row r="165" spans="2:11" x14ac:dyDescent="0.3">
      <c r="B165" s="31"/>
      <c r="C165" s="98" t="s">
        <v>107</v>
      </c>
      <c r="D165" s="38"/>
      <c r="E165" s="154"/>
      <c r="F165" s="108"/>
      <c r="G165" s="154"/>
      <c r="H165" s="153"/>
      <c r="I165" s="154"/>
      <c r="J165" s="155"/>
      <c r="K165" s="155"/>
    </row>
    <row r="166" spans="2:11" x14ac:dyDescent="0.3">
      <c r="B166" s="31"/>
      <c r="C166" s="110" t="s">
        <v>218</v>
      </c>
      <c r="D166" s="33">
        <v>22109</v>
      </c>
      <c r="E166" s="44"/>
      <c r="F166" s="87">
        <v>22110</v>
      </c>
      <c r="G166" s="44"/>
      <c r="H166" s="62">
        <v>0.25</v>
      </c>
      <c r="I166" s="44">
        <f>E166*H166</f>
        <v>0</v>
      </c>
      <c r="J166" s="155"/>
      <c r="K166" s="155"/>
    </row>
    <row r="167" spans="2:11" x14ac:dyDescent="0.3">
      <c r="B167" s="31"/>
      <c r="C167" s="110" t="s">
        <v>219</v>
      </c>
      <c r="D167" s="33">
        <v>22111</v>
      </c>
      <c r="E167" s="44"/>
      <c r="F167" s="87">
        <v>22112</v>
      </c>
      <c r="G167" s="44"/>
      <c r="H167" s="62">
        <v>0.25</v>
      </c>
      <c r="I167" s="44">
        <f>E167*H167</f>
        <v>0</v>
      </c>
      <c r="J167" s="155"/>
      <c r="K167" s="155"/>
    </row>
    <row r="168" spans="2:11" x14ac:dyDescent="0.3">
      <c r="B168" s="31"/>
      <c r="C168" s="98" t="s">
        <v>108</v>
      </c>
      <c r="D168" s="38"/>
      <c r="E168" s="154"/>
      <c r="F168" s="108"/>
      <c r="G168" s="154"/>
      <c r="H168" s="153"/>
      <c r="I168" s="154"/>
      <c r="J168" s="155"/>
      <c r="K168" s="155"/>
    </row>
    <row r="169" spans="2:11" x14ac:dyDescent="0.3">
      <c r="B169" s="31"/>
      <c r="C169" s="110" t="s">
        <v>218</v>
      </c>
      <c r="D169" s="33">
        <v>22113</v>
      </c>
      <c r="E169" s="44"/>
      <c r="F169" s="87">
        <v>22114</v>
      </c>
      <c r="G169" s="44"/>
      <c r="H169" s="62">
        <v>0.5</v>
      </c>
      <c r="I169" s="44">
        <f>E169*H169</f>
        <v>0</v>
      </c>
      <c r="J169" s="155"/>
      <c r="K169" s="155"/>
    </row>
    <row r="170" spans="2:11" x14ac:dyDescent="0.3">
      <c r="B170" s="31"/>
      <c r="C170" s="110" t="s">
        <v>219</v>
      </c>
      <c r="D170" s="33">
        <v>22115</v>
      </c>
      <c r="E170" s="44"/>
      <c r="F170" s="87">
        <v>22116</v>
      </c>
      <c r="G170" s="44"/>
      <c r="H170" s="62">
        <v>0.5</v>
      </c>
      <c r="I170" s="44">
        <f>E170*H170</f>
        <v>0</v>
      </c>
      <c r="J170" s="155"/>
      <c r="K170" s="155"/>
    </row>
    <row r="171" spans="2:11" x14ac:dyDescent="0.3">
      <c r="B171" s="31"/>
      <c r="C171" s="98" t="s">
        <v>109</v>
      </c>
      <c r="D171" s="33">
        <v>22117</v>
      </c>
      <c r="E171" s="44"/>
      <c r="F171" s="87">
        <v>22118</v>
      </c>
      <c r="G171" s="44"/>
      <c r="H171" s="62">
        <v>0.5</v>
      </c>
      <c r="I171" s="44">
        <f>E171*H171</f>
        <v>0</v>
      </c>
      <c r="J171" s="155"/>
      <c r="K171" s="155"/>
    </row>
    <row r="172" spans="2:11" x14ac:dyDescent="0.3">
      <c r="B172" s="26"/>
      <c r="C172" s="98" t="s">
        <v>110</v>
      </c>
      <c r="D172" s="33">
        <v>22119</v>
      </c>
      <c r="E172" s="44"/>
      <c r="F172" s="87">
        <v>22120</v>
      </c>
      <c r="G172" s="44"/>
      <c r="H172" s="62">
        <v>1</v>
      </c>
      <c r="I172" s="44">
        <f>E172*H172</f>
        <v>0</v>
      </c>
      <c r="J172" s="24"/>
      <c r="K172" s="24"/>
    </row>
    <row r="173" spans="2:11" x14ac:dyDescent="0.3">
      <c r="B173" s="26"/>
      <c r="C173" s="42" t="s">
        <v>215</v>
      </c>
      <c r="D173" s="38"/>
      <c r="E173" s="154"/>
      <c r="F173" s="108"/>
      <c r="G173" s="154"/>
      <c r="H173" s="153"/>
      <c r="I173" s="154"/>
      <c r="J173" s="24"/>
      <c r="K173" s="24"/>
    </row>
    <row r="174" spans="2:11" x14ac:dyDescent="0.3">
      <c r="B174" s="26"/>
      <c r="C174" s="98" t="s">
        <v>111</v>
      </c>
      <c r="D174" s="33">
        <v>22121</v>
      </c>
      <c r="E174" s="44"/>
      <c r="F174" s="87">
        <v>22122</v>
      </c>
      <c r="G174" s="44"/>
      <c r="H174" s="62">
        <v>0</v>
      </c>
      <c r="I174" s="44">
        <f t="shared" ref="I174:I179" si="4">E174*H174</f>
        <v>0</v>
      </c>
      <c r="J174" s="24"/>
      <c r="K174" s="24"/>
    </row>
    <row r="175" spans="2:11" x14ac:dyDescent="0.3">
      <c r="B175" s="26"/>
      <c r="C175" s="98" t="s">
        <v>112</v>
      </c>
      <c r="D175" s="33">
        <v>22123</v>
      </c>
      <c r="E175" s="44"/>
      <c r="F175" s="87">
        <v>22124</v>
      </c>
      <c r="G175" s="44"/>
      <c r="H175" s="62">
        <v>0</v>
      </c>
      <c r="I175" s="44">
        <f t="shared" si="4"/>
        <v>0</v>
      </c>
      <c r="J175" s="24"/>
      <c r="K175" s="24"/>
    </row>
    <row r="176" spans="2:11" x14ac:dyDescent="0.3">
      <c r="B176" s="26"/>
      <c r="C176" s="98" t="s">
        <v>113</v>
      </c>
      <c r="D176" s="33">
        <v>22125</v>
      </c>
      <c r="E176" s="44"/>
      <c r="F176" s="87">
        <v>22126</v>
      </c>
      <c r="G176" s="44"/>
      <c r="H176" s="62">
        <v>0</v>
      </c>
      <c r="I176" s="44">
        <f t="shared" si="4"/>
        <v>0</v>
      </c>
      <c r="J176" s="24"/>
      <c r="K176" s="24"/>
    </row>
    <row r="177" spans="2:11" x14ac:dyDescent="0.3">
      <c r="B177" s="26"/>
      <c r="C177" s="98" t="s">
        <v>114</v>
      </c>
      <c r="D177" s="33">
        <v>22127</v>
      </c>
      <c r="E177" s="44"/>
      <c r="F177" s="87">
        <v>22128</v>
      </c>
      <c r="G177" s="44"/>
      <c r="H177" s="62">
        <v>0</v>
      </c>
      <c r="I177" s="44">
        <f t="shared" si="4"/>
        <v>0</v>
      </c>
      <c r="J177" s="24"/>
      <c r="K177" s="24"/>
    </row>
    <row r="178" spans="2:11" x14ac:dyDescent="0.3">
      <c r="B178" s="26"/>
      <c r="C178" s="98" t="s">
        <v>109</v>
      </c>
      <c r="D178" s="33">
        <v>22129</v>
      </c>
      <c r="E178" s="44"/>
      <c r="F178" s="87">
        <v>22130</v>
      </c>
      <c r="G178" s="44"/>
      <c r="H178" s="62">
        <v>0</v>
      </c>
      <c r="I178" s="44">
        <f t="shared" si="4"/>
        <v>0</v>
      </c>
      <c r="J178" s="24"/>
      <c r="K178" s="24"/>
    </row>
    <row r="179" spans="2:11" x14ac:dyDescent="0.3">
      <c r="B179" s="26"/>
      <c r="C179" s="98" t="s">
        <v>110</v>
      </c>
      <c r="D179" s="33">
        <v>22131</v>
      </c>
      <c r="E179" s="44"/>
      <c r="F179" s="87">
        <v>22132</v>
      </c>
      <c r="G179" s="44"/>
      <c r="H179" s="62">
        <v>0</v>
      </c>
      <c r="I179" s="44">
        <f t="shared" si="4"/>
        <v>0</v>
      </c>
      <c r="J179" s="24"/>
      <c r="K179" s="24"/>
    </row>
    <row r="180" spans="2:11" x14ac:dyDescent="0.3">
      <c r="B180" s="26"/>
      <c r="C180" s="52" t="s">
        <v>115</v>
      </c>
      <c r="D180" s="53"/>
      <c r="E180" s="108"/>
      <c r="F180" s="108"/>
      <c r="G180" s="108"/>
      <c r="H180" s="153"/>
      <c r="I180" s="84">
        <f>I160+I161+I163+I164+I166+I167+I169+I170+I171+I172+I174+I175+I176+I177+I178+I179</f>
        <v>0</v>
      </c>
      <c r="J180" s="24"/>
      <c r="K180" s="24"/>
    </row>
    <row r="181" spans="2:11" ht="26.25" x14ac:dyDescent="0.3">
      <c r="B181" s="20" t="s">
        <v>116</v>
      </c>
      <c r="C181" s="20"/>
      <c r="D181" s="21"/>
      <c r="E181" s="22"/>
      <c r="F181" s="22"/>
      <c r="G181" s="23"/>
      <c r="H181" s="24"/>
      <c r="I181" s="25"/>
      <c r="J181" s="24"/>
      <c r="K181" s="24"/>
    </row>
    <row r="182" spans="2:11" x14ac:dyDescent="0.3">
      <c r="B182" s="26"/>
      <c r="C182" s="113"/>
      <c r="D182" s="114"/>
      <c r="E182" s="29" t="s">
        <v>46</v>
      </c>
      <c r="F182" s="30"/>
      <c r="G182" s="40"/>
      <c r="H182" s="29" t="s">
        <v>5</v>
      </c>
      <c r="I182" s="29" t="s">
        <v>6</v>
      </c>
      <c r="J182" s="24"/>
      <c r="K182" s="24"/>
    </row>
    <row r="183" spans="2:11" x14ac:dyDescent="0.3">
      <c r="B183" s="26"/>
      <c r="C183" s="32" t="s">
        <v>117</v>
      </c>
      <c r="D183" s="38"/>
      <c r="E183" s="108"/>
      <c r="F183" s="64"/>
      <c r="G183" s="40"/>
      <c r="H183" s="153"/>
      <c r="I183" s="108"/>
      <c r="J183" s="24"/>
      <c r="K183" s="24"/>
    </row>
    <row r="184" spans="2:11" x14ac:dyDescent="0.3">
      <c r="B184" s="26"/>
      <c r="C184" s="42" t="s">
        <v>118</v>
      </c>
      <c r="D184" s="33">
        <v>22201</v>
      </c>
      <c r="E184" s="44"/>
      <c r="F184" s="61"/>
      <c r="G184" s="40"/>
      <c r="H184" s="62">
        <v>0.5</v>
      </c>
      <c r="I184" s="44">
        <f t="shared" ref="I184:I189" si="5">E184*H184</f>
        <v>0</v>
      </c>
      <c r="J184" s="24"/>
      <c r="K184" s="24"/>
    </row>
    <row r="185" spans="2:11" x14ac:dyDescent="0.3">
      <c r="B185" s="26"/>
      <c r="C185" s="42" t="s">
        <v>119</v>
      </c>
      <c r="D185" s="33">
        <v>22202</v>
      </c>
      <c r="E185" s="44"/>
      <c r="F185" s="61"/>
      <c r="G185" s="40"/>
      <c r="H185" s="62">
        <v>0.5</v>
      </c>
      <c r="I185" s="44">
        <f t="shared" si="5"/>
        <v>0</v>
      </c>
      <c r="J185" s="24"/>
      <c r="K185" s="24"/>
    </row>
    <row r="186" spans="2:11" x14ac:dyDescent="0.3">
      <c r="B186" s="26"/>
      <c r="C186" s="42" t="s">
        <v>120</v>
      </c>
      <c r="D186" s="33">
        <v>22203</v>
      </c>
      <c r="E186" s="44"/>
      <c r="F186" s="61"/>
      <c r="G186" s="40"/>
      <c r="H186" s="62">
        <v>0.5</v>
      </c>
      <c r="I186" s="44">
        <f t="shared" si="5"/>
        <v>0</v>
      </c>
      <c r="J186" s="24"/>
      <c r="K186" s="24"/>
    </row>
    <row r="187" spans="2:11" x14ac:dyDescent="0.3">
      <c r="B187" s="26"/>
      <c r="C187" s="42" t="s">
        <v>121</v>
      </c>
      <c r="D187" s="33">
        <v>22204</v>
      </c>
      <c r="E187" s="44"/>
      <c r="F187" s="61"/>
      <c r="G187" s="40"/>
      <c r="H187" s="62">
        <v>1</v>
      </c>
      <c r="I187" s="44">
        <f t="shared" si="5"/>
        <v>0</v>
      </c>
      <c r="J187" s="24"/>
      <c r="K187" s="156"/>
    </row>
    <row r="188" spans="2:11" x14ac:dyDescent="0.3">
      <c r="B188" s="26"/>
      <c r="C188" s="42" t="s">
        <v>222</v>
      </c>
      <c r="D188" s="33">
        <v>22207</v>
      </c>
      <c r="E188" s="44"/>
      <c r="F188" s="61"/>
      <c r="G188" s="40"/>
      <c r="H188" s="158">
        <v>1</v>
      </c>
      <c r="I188" s="44">
        <f t="shared" si="5"/>
        <v>0</v>
      </c>
      <c r="J188" s="24"/>
      <c r="K188" s="156"/>
    </row>
    <row r="189" spans="2:11" x14ac:dyDescent="0.3">
      <c r="B189" s="26"/>
      <c r="C189" s="42" t="s">
        <v>122</v>
      </c>
      <c r="D189" s="33">
        <v>22208</v>
      </c>
      <c r="E189" s="44"/>
      <c r="F189" s="61"/>
      <c r="G189" s="40"/>
      <c r="H189" s="158">
        <v>0.5</v>
      </c>
      <c r="I189" s="44">
        <f t="shared" si="5"/>
        <v>0</v>
      </c>
      <c r="J189" s="24"/>
      <c r="K189" s="156"/>
    </row>
    <row r="190" spans="2:11" x14ac:dyDescent="0.3">
      <c r="B190" s="26"/>
      <c r="C190" s="52" t="s">
        <v>123</v>
      </c>
      <c r="D190" s="53"/>
      <c r="E190" s="108"/>
      <c r="F190" s="64"/>
      <c r="G190" s="40"/>
      <c r="H190" s="153"/>
      <c r="I190" s="157">
        <f>I184+I185+I186+I187+I188+I189</f>
        <v>0</v>
      </c>
      <c r="J190" s="24"/>
      <c r="K190" s="156"/>
    </row>
    <row r="191" spans="2:11" ht="37.5" customHeight="1" x14ac:dyDescent="0.3">
      <c r="B191" s="20" t="s">
        <v>124</v>
      </c>
      <c r="C191" s="20"/>
      <c r="D191" s="21"/>
      <c r="E191" s="22"/>
      <c r="F191" s="22"/>
      <c r="G191" s="23"/>
      <c r="H191" s="24"/>
      <c r="I191" s="25"/>
      <c r="J191" s="24"/>
      <c r="K191" s="24"/>
    </row>
    <row r="192" spans="2:11" x14ac:dyDescent="0.3">
      <c r="B192" s="31"/>
      <c r="C192" s="113"/>
      <c r="D192" s="114"/>
      <c r="E192" s="29" t="s">
        <v>46</v>
      </c>
      <c r="F192" s="30"/>
      <c r="G192" s="40"/>
      <c r="H192" s="29" t="s">
        <v>5</v>
      </c>
      <c r="I192" s="29" t="s">
        <v>6</v>
      </c>
      <c r="J192" s="24"/>
      <c r="K192" s="156"/>
    </row>
    <row r="193" spans="2:11" x14ac:dyDescent="0.3">
      <c r="B193" s="26"/>
      <c r="C193" s="51" t="s">
        <v>125</v>
      </c>
      <c r="D193" s="38"/>
      <c r="E193" s="108"/>
      <c r="F193" s="64"/>
      <c r="G193" s="40"/>
      <c r="H193" s="153"/>
      <c r="I193" s="108"/>
      <c r="J193" s="24"/>
      <c r="K193" s="156"/>
    </row>
    <row r="194" spans="2:11" x14ac:dyDescent="0.3">
      <c r="B194" s="26"/>
      <c r="C194" s="42" t="s">
        <v>221</v>
      </c>
      <c r="D194" s="33"/>
      <c r="E194" s="44"/>
      <c r="F194" s="61"/>
      <c r="G194" s="40"/>
      <c r="H194" s="62">
        <v>0</v>
      </c>
      <c r="I194" s="44">
        <f>E194*H194</f>
        <v>0</v>
      </c>
      <c r="J194" s="24"/>
      <c r="K194" s="156"/>
    </row>
    <row r="195" spans="2:11" x14ac:dyDescent="0.3">
      <c r="B195" s="26"/>
      <c r="C195" s="42" t="s">
        <v>220</v>
      </c>
      <c r="D195" s="33">
        <v>22301</v>
      </c>
      <c r="E195" s="44"/>
      <c r="F195" s="61"/>
      <c r="G195" s="40"/>
      <c r="H195" s="62">
        <v>1</v>
      </c>
      <c r="I195" s="44">
        <f>E195*H195</f>
        <v>0</v>
      </c>
      <c r="J195" s="24"/>
      <c r="K195" s="156"/>
    </row>
    <row r="196" spans="2:11" x14ac:dyDescent="0.3">
      <c r="B196" s="26"/>
      <c r="C196" s="42" t="s">
        <v>126</v>
      </c>
      <c r="D196" s="33">
        <v>22302</v>
      </c>
      <c r="E196" s="44"/>
      <c r="F196" s="61"/>
      <c r="G196" s="40"/>
      <c r="H196" s="62">
        <v>1</v>
      </c>
      <c r="I196" s="44">
        <f>E196*H196</f>
        <v>0</v>
      </c>
      <c r="J196" s="24"/>
      <c r="K196" s="156"/>
    </row>
    <row r="197" spans="2:11" x14ac:dyDescent="0.3">
      <c r="B197" s="26"/>
      <c r="C197" s="42" t="s">
        <v>127</v>
      </c>
      <c r="D197" s="33">
        <v>22303</v>
      </c>
      <c r="E197" s="44"/>
      <c r="F197" s="61"/>
      <c r="G197" s="40"/>
      <c r="H197" s="62">
        <v>1</v>
      </c>
      <c r="I197" s="44">
        <f>E197*H197</f>
        <v>0</v>
      </c>
      <c r="J197" s="24"/>
      <c r="K197" s="156"/>
    </row>
    <row r="198" spans="2:11" x14ac:dyDescent="0.3">
      <c r="B198" s="26"/>
      <c r="C198" s="52" t="s">
        <v>128</v>
      </c>
      <c r="D198" s="53"/>
      <c r="E198" s="154"/>
      <c r="F198" s="64"/>
      <c r="G198" s="40"/>
      <c r="H198" s="153"/>
      <c r="I198" s="84">
        <f>I195+I196+I197</f>
        <v>0</v>
      </c>
      <c r="J198" s="24"/>
      <c r="K198" s="156"/>
    </row>
    <row r="199" spans="2:11" ht="42" customHeight="1" thickBot="1" x14ac:dyDescent="0.35">
      <c r="B199" s="20" t="s">
        <v>129</v>
      </c>
      <c r="C199" s="20"/>
      <c r="D199" s="21"/>
      <c r="E199" s="22"/>
      <c r="F199" s="22"/>
      <c r="G199" s="23"/>
      <c r="H199" s="23"/>
      <c r="I199" s="24"/>
      <c r="J199" s="24"/>
      <c r="K199" s="25"/>
    </row>
    <row r="200" spans="2:11" ht="36" customHeight="1" thickBot="1" x14ac:dyDescent="0.35">
      <c r="B200" s="159"/>
      <c r="C200" s="159"/>
      <c r="D200" s="344" t="s">
        <v>46</v>
      </c>
      <c r="E200" s="345"/>
      <c r="F200" s="346" t="s">
        <v>5</v>
      </c>
      <c r="G200" s="347" t="s">
        <v>6</v>
      </c>
      <c r="H200" s="159"/>
      <c r="I200" s="160"/>
    </row>
    <row r="201" spans="2:11" x14ac:dyDescent="0.3">
      <c r="B201" s="26"/>
      <c r="C201" s="339" t="s">
        <v>130</v>
      </c>
      <c r="D201" s="340"/>
      <c r="E201" s="341"/>
      <c r="F201" s="342"/>
      <c r="G201" s="343">
        <f>I180+I190+I198+K309</f>
        <v>0</v>
      </c>
      <c r="H201" s="24"/>
      <c r="I201" s="156"/>
    </row>
    <row r="202" spans="2:11" ht="17.25" thickBot="1" x14ac:dyDescent="0.35">
      <c r="B202" s="26"/>
      <c r="C202" s="348" t="s">
        <v>131</v>
      </c>
      <c r="D202" s="349">
        <f>I152</f>
        <v>0</v>
      </c>
      <c r="E202" s="350"/>
      <c r="F202" s="351">
        <v>0.75</v>
      </c>
      <c r="G202" s="352">
        <f>D202*F202</f>
        <v>0</v>
      </c>
      <c r="H202" s="24"/>
      <c r="I202" s="156" t="s">
        <v>834</v>
      </c>
    </row>
    <row r="203" spans="2:11" ht="17.25" thickBot="1" x14ac:dyDescent="0.35">
      <c r="B203" s="26"/>
      <c r="C203" s="353" t="s">
        <v>132</v>
      </c>
      <c r="D203" s="354"/>
      <c r="E203" s="355"/>
      <c r="F203" s="356"/>
      <c r="G203" s="357">
        <f>(MIN(G201,G202))</f>
        <v>0</v>
      </c>
      <c r="H203" s="24"/>
      <c r="I203" s="156"/>
    </row>
    <row r="204" spans="2:11" ht="28.5" customHeight="1" x14ac:dyDescent="0.3">
      <c r="B204" s="31"/>
      <c r="C204" s="161"/>
      <c r="D204" s="162"/>
      <c r="E204" s="163"/>
      <c r="F204" s="163"/>
      <c r="G204" s="164"/>
      <c r="H204" s="164"/>
      <c r="I204" s="56"/>
      <c r="J204" s="56"/>
      <c r="K204" s="56"/>
    </row>
    <row r="205" spans="2:11" x14ac:dyDescent="0.3">
      <c r="B205" s="91" t="s">
        <v>133</v>
      </c>
      <c r="C205" s="15"/>
      <c r="D205" s="92"/>
      <c r="E205" s="15"/>
      <c r="F205" s="15"/>
      <c r="G205" s="15"/>
      <c r="H205" s="15"/>
      <c r="I205" s="15"/>
      <c r="J205" s="15"/>
      <c r="K205" s="14"/>
    </row>
    <row r="206" spans="2:11" x14ac:dyDescent="0.3">
      <c r="B206" s="31"/>
      <c r="C206" s="161"/>
      <c r="D206" s="162"/>
      <c r="E206" s="163"/>
      <c r="F206" s="163"/>
      <c r="G206" s="164"/>
      <c r="H206" s="164"/>
      <c r="I206" s="165"/>
      <c r="J206" s="56"/>
      <c r="K206" s="25"/>
    </row>
    <row r="207" spans="2:11" ht="45" x14ac:dyDescent="0.3">
      <c r="B207" s="31"/>
      <c r="C207" s="113"/>
      <c r="D207" s="114"/>
      <c r="E207" s="29" t="s">
        <v>134</v>
      </c>
      <c r="F207" s="29"/>
      <c r="G207" s="29" t="s">
        <v>135</v>
      </c>
      <c r="H207" s="29" t="s">
        <v>136</v>
      </c>
      <c r="I207" s="29" t="s">
        <v>137</v>
      </c>
      <c r="J207" s="68" t="s">
        <v>138</v>
      </c>
      <c r="K207" s="29" t="s">
        <v>139</v>
      </c>
    </row>
    <row r="208" spans="2:11" x14ac:dyDescent="0.3">
      <c r="B208" s="31"/>
      <c r="C208" s="32" t="s">
        <v>140</v>
      </c>
      <c r="D208" s="38"/>
      <c r="E208" s="72"/>
      <c r="F208" s="72"/>
      <c r="G208" s="72"/>
      <c r="H208" s="148"/>
      <c r="I208" s="72"/>
      <c r="J208" s="166"/>
      <c r="K208" s="72"/>
    </row>
    <row r="209" spans="2:11" x14ac:dyDescent="0.3">
      <c r="B209" s="31"/>
      <c r="C209" s="42" t="s">
        <v>216</v>
      </c>
      <c r="D209" s="38"/>
      <c r="E209" s="74"/>
      <c r="F209" s="74"/>
      <c r="G209" s="74"/>
      <c r="H209" s="148"/>
      <c r="I209" s="72"/>
      <c r="J209" s="166"/>
      <c r="K209" s="72"/>
    </row>
    <row r="210" spans="2:11" x14ac:dyDescent="0.3">
      <c r="B210" s="31"/>
      <c r="C210" s="98" t="s">
        <v>141</v>
      </c>
      <c r="D210" s="38"/>
      <c r="E210" s="74"/>
      <c r="F210" s="74"/>
      <c r="G210" s="74"/>
      <c r="H210" s="148"/>
      <c r="I210" s="72"/>
      <c r="J210" s="166"/>
      <c r="K210" s="72"/>
    </row>
    <row r="211" spans="2:11" x14ac:dyDescent="0.3">
      <c r="B211" s="31"/>
      <c r="C211" s="110" t="s">
        <v>803</v>
      </c>
      <c r="D211" s="33">
        <v>30001</v>
      </c>
      <c r="E211" s="44"/>
      <c r="F211" s="101">
        <v>30002</v>
      </c>
      <c r="G211" s="44"/>
      <c r="H211" s="62">
        <v>0</v>
      </c>
      <c r="I211" s="44">
        <f>G211*H211</f>
        <v>0</v>
      </c>
      <c r="J211" s="167">
        <v>0</v>
      </c>
      <c r="K211" s="44">
        <f>E211*J211</f>
        <v>0</v>
      </c>
    </row>
    <row r="212" spans="2:11" x14ac:dyDescent="0.3">
      <c r="B212" s="31"/>
      <c r="C212" s="110" t="s">
        <v>804</v>
      </c>
      <c r="D212" s="33">
        <v>30003</v>
      </c>
      <c r="E212" s="44"/>
      <c r="F212" s="101">
        <v>30004</v>
      </c>
      <c r="G212" s="44"/>
      <c r="H212" s="62">
        <v>0</v>
      </c>
      <c r="I212" s="44">
        <f>G212*H212</f>
        <v>0</v>
      </c>
      <c r="J212" s="167">
        <v>0</v>
      </c>
      <c r="K212" s="44">
        <f>E212*J212</f>
        <v>0</v>
      </c>
    </row>
    <row r="213" spans="2:11" x14ac:dyDescent="0.3">
      <c r="B213" s="31"/>
      <c r="C213" s="98" t="s">
        <v>142</v>
      </c>
      <c r="D213" s="38"/>
      <c r="E213" s="135"/>
      <c r="F213" s="74"/>
      <c r="G213" s="135"/>
      <c r="H213" s="148"/>
      <c r="I213" s="168"/>
      <c r="J213" s="166"/>
      <c r="K213" s="168"/>
    </row>
    <row r="214" spans="2:11" x14ac:dyDescent="0.3">
      <c r="B214" s="31"/>
      <c r="C214" s="110" t="s">
        <v>803</v>
      </c>
      <c r="D214" s="33">
        <v>30005</v>
      </c>
      <c r="E214" s="44"/>
      <c r="F214" s="101">
        <v>30006</v>
      </c>
      <c r="G214" s="44"/>
      <c r="H214" s="169"/>
      <c r="I214" s="168"/>
      <c r="J214" s="167">
        <v>0.15</v>
      </c>
      <c r="K214" s="44">
        <f>E214*J214</f>
        <v>0</v>
      </c>
    </row>
    <row r="215" spans="2:11" x14ac:dyDescent="0.3">
      <c r="B215" s="31"/>
      <c r="C215" s="110" t="s">
        <v>804</v>
      </c>
      <c r="D215" s="33">
        <v>30007</v>
      </c>
      <c r="E215" s="44"/>
      <c r="F215" s="101">
        <v>30008</v>
      </c>
      <c r="G215" s="44"/>
      <c r="H215" s="169"/>
      <c r="I215" s="168"/>
      <c r="J215" s="167">
        <v>0.15</v>
      </c>
      <c r="K215" s="44">
        <f>E215*J215</f>
        <v>0</v>
      </c>
    </row>
    <row r="216" spans="2:11" x14ac:dyDescent="0.3">
      <c r="B216" s="31"/>
      <c r="C216" s="98" t="s">
        <v>143</v>
      </c>
      <c r="D216" s="38"/>
      <c r="E216" s="135"/>
      <c r="F216" s="74"/>
      <c r="G216" s="135"/>
      <c r="H216" s="148"/>
      <c r="I216" s="168"/>
      <c r="J216" s="166"/>
      <c r="K216" s="168"/>
    </row>
    <row r="217" spans="2:11" x14ac:dyDescent="0.3">
      <c r="B217" s="31"/>
      <c r="C217" s="110" t="s">
        <v>803</v>
      </c>
      <c r="D217" s="33">
        <v>30009</v>
      </c>
      <c r="E217" s="126"/>
      <c r="F217" s="170">
        <v>30010</v>
      </c>
      <c r="G217" s="44"/>
      <c r="H217" s="169"/>
      <c r="I217" s="168"/>
      <c r="J217" s="167">
        <v>0.25</v>
      </c>
      <c r="K217" s="44">
        <f>E217*J217</f>
        <v>0</v>
      </c>
    </row>
    <row r="218" spans="2:11" x14ac:dyDescent="0.3">
      <c r="B218" s="31"/>
      <c r="C218" s="110" t="s">
        <v>804</v>
      </c>
      <c r="D218" s="33">
        <v>30011</v>
      </c>
      <c r="E218" s="126"/>
      <c r="F218" s="170">
        <v>30012</v>
      </c>
      <c r="G218" s="44"/>
      <c r="H218" s="169"/>
      <c r="I218" s="168"/>
      <c r="J218" s="167">
        <v>0.25</v>
      </c>
      <c r="K218" s="44">
        <f>E218*J218</f>
        <v>0</v>
      </c>
    </row>
    <row r="219" spans="2:11" x14ac:dyDescent="0.3">
      <c r="B219" s="31"/>
      <c r="C219" s="98" t="s">
        <v>144</v>
      </c>
      <c r="D219" s="38"/>
      <c r="E219" s="135"/>
      <c r="F219" s="74"/>
      <c r="G219" s="135"/>
      <c r="H219" s="148"/>
      <c r="I219" s="168"/>
      <c r="J219" s="166"/>
      <c r="K219" s="168"/>
    </row>
    <row r="220" spans="2:11" x14ac:dyDescent="0.3">
      <c r="B220" s="31"/>
      <c r="C220" s="110" t="s">
        <v>803</v>
      </c>
      <c r="D220" s="33">
        <v>30013</v>
      </c>
      <c r="E220" s="44"/>
      <c r="F220" s="101">
        <v>30014</v>
      </c>
      <c r="G220" s="44"/>
      <c r="H220" s="169"/>
      <c r="I220" s="168"/>
      <c r="J220" s="167">
        <v>0.5</v>
      </c>
      <c r="K220" s="44">
        <f>E220*J220</f>
        <v>0</v>
      </c>
    </row>
    <row r="221" spans="2:11" x14ac:dyDescent="0.3">
      <c r="B221" s="31"/>
      <c r="C221" s="110" t="s">
        <v>804</v>
      </c>
      <c r="D221" s="33">
        <v>30015</v>
      </c>
      <c r="E221" s="44"/>
      <c r="F221" s="101">
        <v>30016</v>
      </c>
      <c r="G221" s="44"/>
      <c r="H221" s="169"/>
      <c r="I221" s="168"/>
      <c r="J221" s="167">
        <v>0.5</v>
      </c>
      <c r="K221" s="44">
        <f>E221*J221</f>
        <v>0</v>
      </c>
    </row>
    <row r="222" spans="2:11" x14ac:dyDescent="0.3">
      <c r="B222" s="31"/>
      <c r="C222" s="98" t="s">
        <v>145</v>
      </c>
      <c r="D222" s="38"/>
      <c r="E222" s="135"/>
      <c r="F222" s="74"/>
      <c r="G222" s="135"/>
      <c r="H222" s="148"/>
      <c r="I222" s="168"/>
      <c r="J222" s="166"/>
      <c r="K222" s="168"/>
    </row>
    <row r="223" spans="2:11" x14ac:dyDescent="0.3">
      <c r="B223" s="31"/>
      <c r="C223" s="110" t="s">
        <v>803</v>
      </c>
      <c r="D223" s="33">
        <v>30017</v>
      </c>
      <c r="E223" s="44"/>
      <c r="F223" s="101">
        <v>30018</v>
      </c>
      <c r="G223" s="44"/>
      <c r="H223" s="169"/>
      <c r="I223" s="168"/>
      <c r="J223" s="167">
        <v>1</v>
      </c>
      <c r="K223" s="44">
        <f>E223*J223</f>
        <v>0</v>
      </c>
    </row>
    <row r="224" spans="2:11" x14ac:dyDescent="0.3">
      <c r="B224" s="31"/>
      <c r="C224" s="110" t="s">
        <v>804</v>
      </c>
      <c r="D224" s="33">
        <v>30019</v>
      </c>
      <c r="E224" s="44"/>
      <c r="F224" s="101">
        <v>30020</v>
      </c>
      <c r="G224" s="44"/>
      <c r="H224" s="169"/>
      <c r="I224" s="168"/>
      <c r="J224" s="167">
        <v>1</v>
      </c>
      <c r="K224" s="44">
        <f>E224*J224</f>
        <v>0</v>
      </c>
    </row>
    <row r="225" spans="2:11" x14ac:dyDescent="0.3">
      <c r="B225" s="31"/>
      <c r="C225" s="98" t="s">
        <v>146</v>
      </c>
      <c r="D225" s="38"/>
      <c r="E225" s="135"/>
      <c r="F225" s="74"/>
      <c r="G225" s="135"/>
      <c r="H225" s="148"/>
      <c r="I225" s="168"/>
      <c r="J225" s="166"/>
      <c r="K225" s="168"/>
    </row>
    <row r="226" spans="2:11" x14ac:dyDescent="0.3">
      <c r="B226" s="31"/>
      <c r="C226" s="110" t="s">
        <v>803</v>
      </c>
      <c r="D226" s="33">
        <v>30021</v>
      </c>
      <c r="E226" s="44"/>
      <c r="F226" s="101">
        <v>30022</v>
      </c>
      <c r="G226" s="44"/>
      <c r="H226" s="62">
        <v>0.15</v>
      </c>
      <c r="I226" s="44">
        <f>G226*H226</f>
        <v>0</v>
      </c>
      <c r="J226" s="171"/>
      <c r="K226" s="168"/>
    </row>
    <row r="227" spans="2:11" x14ac:dyDescent="0.3">
      <c r="B227" s="31"/>
      <c r="C227" s="110" t="s">
        <v>804</v>
      </c>
      <c r="D227" s="33">
        <v>30023</v>
      </c>
      <c r="E227" s="44"/>
      <c r="F227" s="101">
        <v>30024</v>
      </c>
      <c r="G227" s="44"/>
      <c r="H227" s="62">
        <v>0.15</v>
      </c>
      <c r="I227" s="44">
        <f>G227*H227</f>
        <v>0</v>
      </c>
      <c r="J227" s="171"/>
      <c r="K227" s="168"/>
    </row>
    <row r="228" spans="2:11" x14ac:dyDescent="0.3">
      <c r="B228" s="31"/>
      <c r="C228" s="98" t="s">
        <v>147</v>
      </c>
      <c r="D228" s="38"/>
      <c r="E228" s="135"/>
      <c r="F228" s="74"/>
      <c r="G228" s="135"/>
      <c r="H228" s="148"/>
      <c r="I228" s="168"/>
      <c r="J228" s="166"/>
      <c r="K228" s="168"/>
    </row>
    <row r="229" spans="2:11" x14ac:dyDescent="0.3">
      <c r="B229" s="31"/>
      <c r="C229" s="110" t="s">
        <v>803</v>
      </c>
      <c r="D229" s="33">
        <v>30025</v>
      </c>
      <c r="E229" s="44"/>
      <c r="F229" s="101">
        <v>30026</v>
      </c>
      <c r="G229" s="44"/>
      <c r="H229" s="62">
        <v>0</v>
      </c>
      <c r="I229" s="44">
        <f>G229*H229</f>
        <v>0</v>
      </c>
      <c r="J229" s="167">
        <v>0</v>
      </c>
      <c r="K229" s="44">
        <f>E229*J229</f>
        <v>0</v>
      </c>
    </row>
    <row r="230" spans="2:11" x14ac:dyDescent="0.3">
      <c r="B230" s="31"/>
      <c r="C230" s="110" t="s">
        <v>804</v>
      </c>
      <c r="D230" s="33">
        <v>30027</v>
      </c>
      <c r="E230" s="44"/>
      <c r="F230" s="101">
        <v>30028</v>
      </c>
      <c r="G230" s="44"/>
      <c r="H230" s="62">
        <v>0</v>
      </c>
      <c r="I230" s="44">
        <f>G230*H230</f>
        <v>0</v>
      </c>
      <c r="J230" s="167">
        <v>0</v>
      </c>
      <c r="K230" s="44">
        <f>E230*J230</f>
        <v>0</v>
      </c>
    </row>
    <row r="231" spans="2:11" x14ac:dyDescent="0.3">
      <c r="B231" s="31"/>
      <c r="C231" s="98" t="s">
        <v>148</v>
      </c>
      <c r="D231" s="38"/>
      <c r="E231" s="135"/>
      <c r="F231" s="74"/>
      <c r="G231" s="135"/>
      <c r="H231" s="148"/>
      <c r="I231" s="168"/>
      <c r="J231" s="166"/>
      <c r="K231" s="168"/>
    </row>
    <row r="232" spans="2:11" x14ac:dyDescent="0.3">
      <c r="B232" s="31"/>
      <c r="C232" s="110" t="s">
        <v>803</v>
      </c>
      <c r="D232" s="33">
        <v>30029</v>
      </c>
      <c r="E232" s="44"/>
      <c r="F232" s="101">
        <v>30030</v>
      </c>
      <c r="G232" s="44"/>
      <c r="H232" s="169"/>
      <c r="I232" s="168"/>
      <c r="J232" s="172">
        <v>0.1</v>
      </c>
      <c r="K232" s="44">
        <f>E232*J232</f>
        <v>0</v>
      </c>
    </row>
    <row r="233" spans="2:11" x14ac:dyDescent="0.3">
      <c r="B233" s="31"/>
      <c r="C233" s="110" t="s">
        <v>804</v>
      </c>
      <c r="D233" s="33">
        <v>30031</v>
      </c>
      <c r="E233" s="44"/>
      <c r="F233" s="101">
        <v>30032</v>
      </c>
      <c r="G233" s="44"/>
      <c r="H233" s="169"/>
      <c r="I233" s="168"/>
      <c r="J233" s="172">
        <v>0.1</v>
      </c>
      <c r="K233" s="44">
        <f>E233*J233</f>
        <v>0</v>
      </c>
    </row>
    <row r="234" spans="2:11" x14ac:dyDescent="0.3">
      <c r="B234" s="31"/>
      <c r="C234" s="98" t="s">
        <v>149</v>
      </c>
      <c r="D234" s="38"/>
      <c r="E234" s="135"/>
      <c r="F234" s="74"/>
      <c r="G234" s="135"/>
      <c r="H234" s="148"/>
      <c r="I234" s="168"/>
      <c r="J234" s="166"/>
      <c r="K234" s="168"/>
    </row>
    <row r="235" spans="2:11" x14ac:dyDescent="0.3">
      <c r="B235" s="31"/>
      <c r="C235" s="110" t="s">
        <v>803</v>
      </c>
      <c r="D235" s="33">
        <v>30033</v>
      </c>
      <c r="E235" s="44"/>
      <c r="F235" s="101">
        <v>30034</v>
      </c>
      <c r="G235" s="44"/>
      <c r="H235" s="169"/>
      <c r="I235" s="168"/>
      <c r="J235" s="172">
        <v>0.35</v>
      </c>
      <c r="K235" s="44">
        <f>E235*J235</f>
        <v>0</v>
      </c>
    </row>
    <row r="236" spans="2:11" x14ac:dyDescent="0.3">
      <c r="B236" s="31"/>
      <c r="C236" s="110" t="s">
        <v>804</v>
      </c>
      <c r="D236" s="33">
        <v>30035</v>
      </c>
      <c r="E236" s="44"/>
      <c r="F236" s="101">
        <v>30036</v>
      </c>
      <c r="G236" s="44"/>
      <c r="H236" s="169"/>
      <c r="I236" s="168"/>
      <c r="J236" s="172">
        <v>0.35</v>
      </c>
      <c r="K236" s="44">
        <f>E236*J236</f>
        <v>0</v>
      </c>
    </row>
    <row r="237" spans="2:11" x14ac:dyDescent="0.3">
      <c r="B237" s="31"/>
      <c r="C237" s="98" t="s">
        <v>150</v>
      </c>
      <c r="D237" s="38"/>
      <c r="E237" s="135"/>
      <c r="F237" s="74"/>
      <c r="G237" s="135"/>
      <c r="H237" s="148"/>
      <c r="I237" s="168"/>
      <c r="J237" s="166"/>
      <c r="K237" s="168"/>
    </row>
    <row r="238" spans="2:11" x14ac:dyDescent="0.3">
      <c r="B238" s="31"/>
      <c r="C238" s="110" t="s">
        <v>803</v>
      </c>
      <c r="D238" s="33">
        <v>30037</v>
      </c>
      <c r="E238" s="44"/>
      <c r="F238" s="101">
        <v>30038</v>
      </c>
      <c r="G238" s="44"/>
      <c r="H238" s="169"/>
      <c r="I238" s="168"/>
      <c r="J238" s="167">
        <v>0.85</v>
      </c>
      <c r="K238" s="44">
        <f>E238*J238</f>
        <v>0</v>
      </c>
    </row>
    <row r="239" spans="2:11" x14ac:dyDescent="0.3">
      <c r="B239" s="31"/>
      <c r="C239" s="110" t="s">
        <v>804</v>
      </c>
      <c r="D239" s="33">
        <v>30039</v>
      </c>
      <c r="E239" s="44"/>
      <c r="F239" s="101">
        <v>30040</v>
      </c>
      <c r="G239" s="44"/>
      <c r="H239" s="169"/>
      <c r="I239" s="168"/>
      <c r="J239" s="167">
        <v>0.85</v>
      </c>
      <c r="K239" s="44">
        <f>E239*J239</f>
        <v>0</v>
      </c>
    </row>
    <row r="240" spans="2:11" x14ac:dyDescent="0.3">
      <c r="B240" s="31"/>
      <c r="C240" s="98" t="s">
        <v>151</v>
      </c>
      <c r="D240" s="38"/>
      <c r="E240" s="135"/>
      <c r="F240" s="74"/>
      <c r="G240" s="135"/>
      <c r="H240" s="148"/>
      <c r="I240" s="168"/>
      <c r="J240" s="166"/>
      <c r="K240" s="168"/>
    </row>
    <row r="241" spans="2:11" x14ac:dyDescent="0.3">
      <c r="B241" s="31"/>
      <c r="C241" s="110" t="s">
        <v>803</v>
      </c>
      <c r="D241" s="33">
        <v>30041</v>
      </c>
      <c r="E241" s="44"/>
      <c r="F241" s="101">
        <v>30042</v>
      </c>
      <c r="G241" s="44"/>
      <c r="H241" s="173">
        <v>0.25</v>
      </c>
      <c r="I241" s="44">
        <f>G241*H241</f>
        <v>0</v>
      </c>
      <c r="J241" s="171"/>
      <c r="K241" s="168"/>
    </row>
    <row r="242" spans="2:11" x14ac:dyDescent="0.3">
      <c r="B242" s="31"/>
      <c r="C242" s="110" t="s">
        <v>804</v>
      </c>
      <c r="D242" s="33">
        <v>30043</v>
      </c>
      <c r="E242" s="44"/>
      <c r="F242" s="101">
        <v>30044</v>
      </c>
      <c r="G242" s="44"/>
      <c r="H242" s="173">
        <v>0.25</v>
      </c>
      <c r="I242" s="44">
        <f>G242*H242</f>
        <v>0</v>
      </c>
      <c r="J242" s="171"/>
      <c r="K242" s="168"/>
    </row>
    <row r="243" spans="2:11" x14ac:dyDescent="0.3">
      <c r="B243" s="31"/>
      <c r="C243" s="98" t="s">
        <v>152</v>
      </c>
      <c r="D243" s="38"/>
      <c r="E243" s="135"/>
      <c r="F243" s="74"/>
      <c r="G243" s="135"/>
      <c r="H243" s="148"/>
      <c r="I243" s="168"/>
      <c r="J243" s="166"/>
      <c r="K243" s="168"/>
    </row>
    <row r="244" spans="2:11" x14ac:dyDescent="0.3">
      <c r="B244" s="31"/>
      <c r="C244" s="110" t="s">
        <v>803</v>
      </c>
      <c r="D244" s="33">
        <v>30045</v>
      </c>
      <c r="E244" s="44"/>
      <c r="F244" s="101">
        <v>30046</v>
      </c>
      <c r="G244" s="44"/>
      <c r="H244" s="173">
        <v>0.1</v>
      </c>
      <c r="I244" s="44">
        <f>G244*H244</f>
        <v>0</v>
      </c>
      <c r="J244" s="171"/>
      <c r="K244" s="168"/>
    </row>
    <row r="245" spans="2:11" x14ac:dyDescent="0.3">
      <c r="B245" s="31"/>
      <c r="C245" s="110" t="s">
        <v>804</v>
      </c>
      <c r="D245" s="33">
        <v>30047</v>
      </c>
      <c r="E245" s="44"/>
      <c r="F245" s="101">
        <v>30048</v>
      </c>
      <c r="G245" s="44"/>
      <c r="H245" s="173">
        <v>0.1</v>
      </c>
      <c r="I245" s="44">
        <f>G245*H245</f>
        <v>0</v>
      </c>
      <c r="J245" s="171"/>
      <c r="K245" s="168"/>
    </row>
    <row r="246" spans="2:11" x14ac:dyDescent="0.3">
      <c r="B246" s="31"/>
      <c r="C246" s="98" t="s">
        <v>153</v>
      </c>
      <c r="D246" s="38"/>
      <c r="E246" s="135"/>
      <c r="F246" s="74"/>
      <c r="G246" s="135"/>
      <c r="H246" s="148"/>
      <c r="I246" s="168"/>
      <c r="J246" s="166"/>
      <c r="K246" s="168"/>
    </row>
    <row r="247" spans="2:11" x14ac:dyDescent="0.3">
      <c r="B247" s="31"/>
      <c r="C247" s="110" t="s">
        <v>803</v>
      </c>
      <c r="D247" s="33">
        <v>30049</v>
      </c>
      <c r="E247" s="44"/>
      <c r="F247" s="101">
        <v>30050</v>
      </c>
      <c r="G247" s="44"/>
      <c r="H247" s="62">
        <v>0</v>
      </c>
      <c r="I247" s="44">
        <f>G247*H247</f>
        <v>0</v>
      </c>
      <c r="J247" s="167">
        <v>0</v>
      </c>
      <c r="K247" s="44">
        <f>E247*J247</f>
        <v>0</v>
      </c>
    </row>
    <row r="248" spans="2:11" x14ac:dyDescent="0.3">
      <c r="B248" s="31"/>
      <c r="C248" s="110" t="s">
        <v>804</v>
      </c>
      <c r="D248" s="33">
        <v>30051</v>
      </c>
      <c r="E248" s="44"/>
      <c r="F248" s="101">
        <v>30052</v>
      </c>
      <c r="G248" s="44"/>
      <c r="H248" s="62">
        <v>0</v>
      </c>
      <c r="I248" s="44">
        <f>G248*H248</f>
        <v>0</v>
      </c>
      <c r="J248" s="167">
        <v>0</v>
      </c>
      <c r="K248" s="44">
        <f>E248*J248</f>
        <v>0</v>
      </c>
    </row>
    <row r="249" spans="2:11" x14ac:dyDescent="0.3">
      <c r="B249" s="31"/>
      <c r="C249" s="98" t="s">
        <v>154</v>
      </c>
      <c r="D249" s="38"/>
      <c r="E249" s="135"/>
      <c r="F249" s="74"/>
      <c r="G249" s="135"/>
      <c r="H249" s="148"/>
      <c r="I249" s="168"/>
      <c r="J249" s="166"/>
      <c r="K249" s="168"/>
    </row>
    <row r="250" spans="2:11" x14ac:dyDescent="0.3">
      <c r="B250" s="31"/>
      <c r="C250" s="110" t="s">
        <v>803</v>
      </c>
      <c r="D250" s="33">
        <v>30053</v>
      </c>
      <c r="E250" s="44"/>
      <c r="F250" s="101">
        <v>30054</v>
      </c>
      <c r="G250" s="44"/>
      <c r="H250" s="169"/>
      <c r="I250" s="168"/>
      <c r="J250" s="174">
        <v>0.25</v>
      </c>
      <c r="K250" s="44">
        <f>E250*J250</f>
        <v>0</v>
      </c>
    </row>
    <row r="251" spans="2:11" x14ac:dyDescent="0.3">
      <c r="B251" s="31"/>
      <c r="C251" s="110" t="s">
        <v>804</v>
      </c>
      <c r="D251" s="33">
        <v>30055</v>
      </c>
      <c r="E251" s="44"/>
      <c r="F251" s="101">
        <v>30056</v>
      </c>
      <c r="G251" s="44"/>
      <c r="H251" s="169"/>
      <c r="I251" s="168"/>
      <c r="J251" s="174">
        <v>0.25</v>
      </c>
      <c r="K251" s="44">
        <f>E251*J251</f>
        <v>0</v>
      </c>
    </row>
    <row r="252" spans="2:11" x14ac:dyDescent="0.3">
      <c r="B252" s="31"/>
      <c r="C252" s="98" t="s">
        <v>155</v>
      </c>
      <c r="D252" s="38"/>
      <c r="E252" s="135"/>
      <c r="F252" s="74"/>
      <c r="G252" s="135"/>
      <c r="H252" s="148"/>
      <c r="I252" s="168"/>
      <c r="J252" s="166"/>
      <c r="K252" s="168"/>
    </row>
    <row r="253" spans="2:11" x14ac:dyDescent="0.3">
      <c r="B253" s="31"/>
      <c r="C253" s="110" t="s">
        <v>803</v>
      </c>
      <c r="D253" s="33">
        <v>30057</v>
      </c>
      <c r="E253" s="44"/>
      <c r="F253" s="101">
        <v>30058</v>
      </c>
      <c r="G253" s="44"/>
      <c r="H253" s="169"/>
      <c r="I253" s="168"/>
      <c r="J253" s="174">
        <v>0.75</v>
      </c>
      <c r="K253" s="44">
        <f>E253*J253</f>
        <v>0</v>
      </c>
    </row>
    <row r="254" spans="2:11" x14ac:dyDescent="0.3">
      <c r="B254" s="31"/>
      <c r="C254" s="110" t="s">
        <v>804</v>
      </c>
      <c r="D254" s="33">
        <v>30059</v>
      </c>
      <c r="E254" s="44"/>
      <c r="F254" s="101">
        <v>30060</v>
      </c>
      <c r="G254" s="44"/>
      <c r="H254" s="169"/>
      <c r="I254" s="168"/>
      <c r="J254" s="174">
        <v>0.75</v>
      </c>
      <c r="K254" s="44">
        <f>E254*J254</f>
        <v>0</v>
      </c>
    </row>
    <row r="255" spans="2:11" x14ac:dyDescent="0.3">
      <c r="B255" s="31"/>
      <c r="C255" s="98" t="s">
        <v>156</v>
      </c>
      <c r="D255" s="38"/>
      <c r="E255" s="135"/>
      <c r="F255" s="74"/>
      <c r="G255" s="135"/>
      <c r="H255" s="148"/>
      <c r="I255" s="168"/>
      <c r="J255" s="166"/>
      <c r="K255" s="168"/>
    </row>
    <row r="256" spans="2:11" x14ac:dyDescent="0.3">
      <c r="B256" s="31"/>
      <c r="C256" s="110" t="s">
        <v>803</v>
      </c>
      <c r="D256" s="33">
        <v>30061</v>
      </c>
      <c r="E256" s="44"/>
      <c r="F256" s="101">
        <v>30062</v>
      </c>
      <c r="G256" s="44"/>
      <c r="H256" s="173">
        <v>0.5</v>
      </c>
      <c r="I256" s="44">
        <f>G256*H256</f>
        <v>0</v>
      </c>
      <c r="J256" s="171"/>
      <c r="K256" s="168"/>
    </row>
    <row r="257" spans="2:11" x14ac:dyDescent="0.3">
      <c r="B257" s="31"/>
      <c r="C257" s="110" t="s">
        <v>804</v>
      </c>
      <c r="D257" s="33">
        <v>30063</v>
      </c>
      <c r="E257" s="44"/>
      <c r="F257" s="101">
        <v>30064</v>
      </c>
      <c r="G257" s="44"/>
      <c r="H257" s="173">
        <v>0.5</v>
      </c>
      <c r="I257" s="44">
        <f>G257*H257</f>
        <v>0</v>
      </c>
      <c r="J257" s="171"/>
      <c r="K257" s="168"/>
    </row>
    <row r="258" spans="2:11" x14ac:dyDescent="0.3">
      <c r="B258" s="31"/>
      <c r="C258" s="98" t="s">
        <v>157</v>
      </c>
      <c r="D258" s="38"/>
      <c r="E258" s="135"/>
      <c r="F258" s="74"/>
      <c r="G258" s="135"/>
      <c r="H258" s="148"/>
      <c r="I258" s="168"/>
      <c r="J258" s="166"/>
      <c r="K258" s="168"/>
    </row>
    <row r="259" spans="2:11" x14ac:dyDescent="0.3">
      <c r="B259" s="31"/>
      <c r="C259" s="110" t="s">
        <v>803</v>
      </c>
      <c r="D259" s="33">
        <v>30065</v>
      </c>
      <c r="E259" s="44"/>
      <c r="F259" s="101">
        <v>30066</v>
      </c>
      <c r="G259" s="44"/>
      <c r="H259" s="173">
        <v>0.35</v>
      </c>
      <c r="I259" s="44">
        <f>G259*H259</f>
        <v>0</v>
      </c>
      <c r="J259" s="171"/>
      <c r="K259" s="168"/>
    </row>
    <row r="260" spans="2:11" x14ac:dyDescent="0.3">
      <c r="B260" s="31"/>
      <c r="C260" s="110" t="s">
        <v>804</v>
      </c>
      <c r="D260" s="33">
        <v>30067</v>
      </c>
      <c r="E260" s="44"/>
      <c r="F260" s="101">
        <v>30068</v>
      </c>
      <c r="G260" s="44"/>
      <c r="H260" s="173">
        <v>0.35</v>
      </c>
      <c r="I260" s="44">
        <f>G260*H260</f>
        <v>0</v>
      </c>
      <c r="J260" s="171"/>
      <c r="K260" s="168"/>
    </row>
    <row r="261" spans="2:11" x14ac:dyDescent="0.3">
      <c r="B261" s="31"/>
      <c r="C261" s="98" t="s">
        <v>158</v>
      </c>
      <c r="D261" s="38"/>
      <c r="E261" s="135"/>
      <c r="F261" s="74"/>
      <c r="G261" s="135"/>
      <c r="H261" s="148"/>
      <c r="I261" s="168"/>
      <c r="J261" s="166"/>
      <c r="K261" s="168"/>
    </row>
    <row r="262" spans="2:11" x14ac:dyDescent="0.3">
      <c r="B262" s="31"/>
      <c r="C262" s="110" t="s">
        <v>803</v>
      </c>
      <c r="D262" s="33">
        <v>30069</v>
      </c>
      <c r="E262" s="44"/>
      <c r="F262" s="101">
        <v>30070</v>
      </c>
      <c r="G262" s="44"/>
      <c r="H262" s="173">
        <v>0.25</v>
      </c>
      <c r="I262" s="44">
        <f>G262*H262</f>
        <v>0</v>
      </c>
      <c r="J262" s="171"/>
      <c r="K262" s="168"/>
    </row>
    <row r="263" spans="2:11" x14ac:dyDescent="0.3">
      <c r="B263" s="31"/>
      <c r="C263" s="110" t="s">
        <v>804</v>
      </c>
      <c r="D263" s="33">
        <v>30071</v>
      </c>
      <c r="E263" s="44"/>
      <c r="F263" s="101">
        <v>30072</v>
      </c>
      <c r="G263" s="44"/>
      <c r="H263" s="173">
        <v>0.25</v>
      </c>
      <c r="I263" s="44">
        <f>G263*H263</f>
        <v>0</v>
      </c>
      <c r="J263" s="171"/>
      <c r="K263" s="168"/>
    </row>
    <row r="264" spans="2:11" x14ac:dyDescent="0.3">
      <c r="B264" s="31"/>
      <c r="C264" s="98" t="s">
        <v>159</v>
      </c>
      <c r="D264" s="38"/>
      <c r="E264" s="135"/>
      <c r="F264" s="74"/>
      <c r="G264" s="135"/>
      <c r="H264" s="148"/>
      <c r="I264" s="168"/>
      <c r="J264" s="166"/>
      <c r="K264" s="168"/>
    </row>
    <row r="265" spans="2:11" x14ac:dyDescent="0.3">
      <c r="B265" s="31"/>
      <c r="C265" s="110" t="s">
        <v>803</v>
      </c>
      <c r="D265" s="33">
        <v>30073</v>
      </c>
      <c r="E265" s="44"/>
      <c r="F265" s="101">
        <v>30074</v>
      </c>
      <c r="G265" s="44"/>
      <c r="H265" s="62">
        <v>0</v>
      </c>
      <c r="I265" s="44">
        <f>G265*H265</f>
        <v>0</v>
      </c>
      <c r="J265" s="167">
        <v>0</v>
      </c>
      <c r="K265" s="44">
        <f>E265*J265</f>
        <v>0</v>
      </c>
    </row>
    <row r="266" spans="2:11" x14ac:dyDescent="0.3">
      <c r="B266" s="31"/>
      <c r="C266" s="110" t="s">
        <v>804</v>
      </c>
      <c r="D266" s="33">
        <v>30075</v>
      </c>
      <c r="E266" s="44"/>
      <c r="F266" s="101">
        <v>30076</v>
      </c>
      <c r="G266" s="44"/>
      <c r="H266" s="62">
        <v>0</v>
      </c>
      <c r="I266" s="44">
        <f>G266*H266</f>
        <v>0</v>
      </c>
      <c r="J266" s="167">
        <v>0</v>
      </c>
      <c r="K266" s="44">
        <f>E266*J266</f>
        <v>0</v>
      </c>
    </row>
    <row r="267" spans="2:11" x14ac:dyDescent="0.3">
      <c r="B267" s="31"/>
      <c r="C267" s="98" t="s">
        <v>160</v>
      </c>
      <c r="D267" s="38"/>
      <c r="E267" s="135"/>
      <c r="F267" s="74"/>
      <c r="G267" s="135"/>
      <c r="H267" s="148"/>
      <c r="I267" s="168"/>
      <c r="J267" s="166"/>
      <c r="K267" s="168"/>
    </row>
    <row r="268" spans="2:11" x14ac:dyDescent="0.3">
      <c r="B268" s="31"/>
      <c r="C268" s="110" t="s">
        <v>803</v>
      </c>
      <c r="D268" s="33">
        <v>30077</v>
      </c>
      <c r="E268" s="44"/>
      <c r="F268" s="101">
        <v>30078</v>
      </c>
      <c r="G268" s="44"/>
      <c r="H268" s="169"/>
      <c r="I268" s="168"/>
      <c r="J268" s="174">
        <v>0.5</v>
      </c>
      <c r="K268" s="44">
        <f>E268*J268</f>
        <v>0</v>
      </c>
    </row>
    <row r="269" spans="2:11" x14ac:dyDescent="0.3">
      <c r="B269" s="31"/>
      <c r="C269" s="110" t="s">
        <v>804</v>
      </c>
      <c r="D269" s="33">
        <v>30079</v>
      </c>
      <c r="E269" s="44"/>
      <c r="F269" s="101">
        <v>30080</v>
      </c>
      <c r="G269" s="44"/>
      <c r="H269" s="169"/>
      <c r="I269" s="168"/>
      <c r="J269" s="174">
        <v>0.5</v>
      </c>
      <c r="K269" s="44">
        <f>E269*J269</f>
        <v>0</v>
      </c>
    </row>
    <row r="270" spans="2:11" x14ac:dyDescent="0.3">
      <c r="B270" s="31"/>
      <c r="C270" s="98" t="s">
        <v>161</v>
      </c>
      <c r="D270" s="38"/>
      <c r="E270" s="135"/>
      <c r="F270" s="74"/>
      <c r="G270" s="135"/>
      <c r="H270" s="148"/>
      <c r="I270" s="168"/>
      <c r="J270" s="166"/>
      <c r="K270" s="168"/>
    </row>
    <row r="271" spans="2:11" x14ac:dyDescent="0.3">
      <c r="B271" s="31"/>
      <c r="C271" s="110" t="s">
        <v>803</v>
      </c>
      <c r="D271" s="33">
        <v>30081</v>
      </c>
      <c r="E271" s="44"/>
      <c r="F271" s="101">
        <v>30082</v>
      </c>
      <c r="G271" s="44"/>
      <c r="H271" s="62">
        <v>1</v>
      </c>
      <c r="I271" s="44">
        <f>G271*H271</f>
        <v>0</v>
      </c>
      <c r="J271" s="171"/>
      <c r="K271" s="168"/>
    </row>
    <row r="272" spans="2:11" x14ac:dyDescent="0.3">
      <c r="B272" s="31"/>
      <c r="C272" s="110" t="s">
        <v>804</v>
      </c>
      <c r="D272" s="33">
        <v>30083</v>
      </c>
      <c r="E272" s="44"/>
      <c r="F272" s="101">
        <v>30084</v>
      </c>
      <c r="G272" s="44"/>
      <c r="H272" s="62">
        <v>1</v>
      </c>
      <c r="I272" s="44">
        <f>G272*H272</f>
        <v>0</v>
      </c>
      <c r="J272" s="171"/>
      <c r="K272" s="168"/>
    </row>
    <row r="273" spans="2:11" x14ac:dyDescent="0.3">
      <c r="B273" s="31"/>
      <c r="C273" s="98" t="s">
        <v>162</v>
      </c>
      <c r="D273" s="38"/>
      <c r="E273" s="135"/>
      <c r="F273" s="74"/>
      <c r="G273" s="135"/>
      <c r="H273" s="148"/>
      <c r="I273" s="168"/>
      <c r="J273" s="166"/>
      <c r="K273" s="168"/>
    </row>
    <row r="274" spans="2:11" x14ac:dyDescent="0.3">
      <c r="B274" s="31"/>
      <c r="C274" s="110" t="s">
        <v>803</v>
      </c>
      <c r="D274" s="33">
        <v>30085</v>
      </c>
      <c r="E274" s="44"/>
      <c r="F274" s="101">
        <v>30086</v>
      </c>
      <c r="G274" s="44"/>
      <c r="H274" s="62">
        <v>0.85</v>
      </c>
      <c r="I274" s="44">
        <f>G274*H274</f>
        <v>0</v>
      </c>
      <c r="J274" s="171"/>
      <c r="K274" s="168"/>
    </row>
    <row r="275" spans="2:11" x14ac:dyDescent="0.3">
      <c r="B275" s="31"/>
      <c r="C275" s="110" t="s">
        <v>804</v>
      </c>
      <c r="D275" s="33">
        <v>30087</v>
      </c>
      <c r="E275" s="44"/>
      <c r="F275" s="101">
        <v>30088</v>
      </c>
      <c r="G275" s="44"/>
      <c r="H275" s="62">
        <v>0.85</v>
      </c>
      <c r="I275" s="44">
        <f>G275*H275</f>
        <v>0</v>
      </c>
      <c r="J275" s="171"/>
      <c r="K275" s="168"/>
    </row>
    <row r="276" spans="2:11" x14ac:dyDescent="0.3">
      <c r="B276" s="31"/>
      <c r="C276" s="98" t="s">
        <v>163</v>
      </c>
      <c r="D276" s="38"/>
      <c r="E276" s="135"/>
      <c r="F276" s="74"/>
      <c r="G276" s="135"/>
      <c r="H276" s="148"/>
      <c r="I276" s="168"/>
      <c r="J276" s="166"/>
      <c r="K276" s="168"/>
    </row>
    <row r="277" spans="2:11" x14ac:dyDescent="0.3">
      <c r="B277" s="31"/>
      <c r="C277" s="110" t="s">
        <v>803</v>
      </c>
      <c r="D277" s="33">
        <v>30089</v>
      </c>
      <c r="E277" s="44"/>
      <c r="F277" s="101">
        <v>30090</v>
      </c>
      <c r="G277" s="44"/>
      <c r="H277" s="173">
        <v>0.75</v>
      </c>
      <c r="I277" s="44">
        <f>G277*H277</f>
        <v>0</v>
      </c>
      <c r="J277" s="171"/>
      <c r="K277" s="168"/>
    </row>
    <row r="278" spans="2:11" x14ac:dyDescent="0.3">
      <c r="B278" s="31"/>
      <c r="C278" s="110" t="s">
        <v>804</v>
      </c>
      <c r="D278" s="33">
        <v>30091</v>
      </c>
      <c r="E278" s="44"/>
      <c r="F278" s="101">
        <v>30092</v>
      </c>
      <c r="G278" s="44"/>
      <c r="H278" s="173">
        <v>0.75</v>
      </c>
      <c r="I278" s="44">
        <f>G278*H278</f>
        <v>0</v>
      </c>
      <c r="J278" s="171"/>
      <c r="K278" s="168"/>
    </row>
    <row r="279" spans="2:11" x14ac:dyDescent="0.3">
      <c r="B279" s="26"/>
      <c r="C279" s="98" t="s">
        <v>164</v>
      </c>
      <c r="D279" s="38"/>
      <c r="E279" s="135"/>
      <c r="F279" s="74"/>
      <c r="G279" s="135"/>
      <c r="H279" s="148"/>
      <c r="I279" s="168"/>
      <c r="J279" s="166"/>
      <c r="K279" s="168"/>
    </row>
    <row r="280" spans="2:11" x14ac:dyDescent="0.3">
      <c r="B280" s="31"/>
      <c r="C280" s="110" t="s">
        <v>803</v>
      </c>
      <c r="D280" s="33">
        <v>30093</v>
      </c>
      <c r="E280" s="44"/>
      <c r="F280" s="101">
        <v>30094</v>
      </c>
      <c r="G280" s="44"/>
      <c r="H280" s="173">
        <v>0.5</v>
      </c>
      <c r="I280" s="44">
        <f>G280*H280</f>
        <v>0</v>
      </c>
      <c r="J280" s="171"/>
      <c r="K280" s="168"/>
    </row>
    <row r="281" spans="2:11" x14ac:dyDescent="0.3">
      <c r="B281" s="31"/>
      <c r="C281" s="110" t="s">
        <v>804</v>
      </c>
      <c r="D281" s="33">
        <v>30095</v>
      </c>
      <c r="E281" s="44"/>
      <c r="F281" s="101">
        <v>30096</v>
      </c>
      <c r="G281" s="44"/>
      <c r="H281" s="173">
        <v>0.5</v>
      </c>
      <c r="I281" s="44">
        <f>G281*H281</f>
        <v>0</v>
      </c>
      <c r="J281" s="171"/>
      <c r="K281" s="168"/>
    </row>
    <row r="282" spans="2:11" x14ac:dyDescent="0.3">
      <c r="B282" s="26"/>
      <c r="C282" s="98" t="s">
        <v>165</v>
      </c>
      <c r="D282" s="33">
        <v>30097</v>
      </c>
      <c r="E282" s="44"/>
      <c r="F282" s="101">
        <v>30098</v>
      </c>
      <c r="G282" s="44"/>
      <c r="H282" s="62">
        <v>0</v>
      </c>
      <c r="I282" s="44">
        <f>G282*H282</f>
        <v>0</v>
      </c>
      <c r="J282" s="167">
        <v>0</v>
      </c>
      <c r="K282" s="44">
        <f>E282*J282</f>
        <v>0</v>
      </c>
    </row>
    <row r="283" spans="2:11" x14ac:dyDescent="0.3">
      <c r="B283" s="31"/>
      <c r="C283" s="42" t="s">
        <v>217</v>
      </c>
      <c r="D283" s="38"/>
      <c r="E283" s="154"/>
      <c r="F283" s="108"/>
      <c r="G283" s="154"/>
      <c r="H283" s="65"/>
      <c r="I283" s="175"/>
      <c r="J283" s="166"/>
      <c r="K283" s="175"/>
    </row>
    <row r="284" spans="2:11" x14ac:dyDescent="0.3">
      <c r="B284" s="31"/>
      <c r="C284" s="98" t="s">
        <v>166</v>
      </c>
      <c r="D284" s="33">
        <v>30099</v>
      </c>
      <c r="E284" s="44"/>
      <c r="F284" s="101">
        <v>30100</v>
      </c>
      <c r="G284" s="44"/>
      <c r="H284" s="62">
        <v>0</v>
      </c>
      <c r="I284" s="44">
        <f>G284*H284</f>
        <v>0</v>
      </c>
      <c r="J284" s="167">
        <v>0</v>
      </c>
      <c r="K284" s="44">
        <f>E284*J284</f>
        <v>0</v>
      </c>
    </row>
    <row r="285" spans="2:11" x14ac:dyDescent="0.3">
      <c r="B285" s="26"/>
      <c r="C285" s="98" t="s">
        <v>167</v>
      </c>
      <c r="D285" s="33">
        <v>30101</v>
      </c>
      <c r="E285" s="44"/>
      <c r="F285" s="101">
        <v>30102</v>
      </c>
      <c r="G285" s="44"/>
      <c r="H285" s="169"/>
      <c r="I285" s="175"/>
      <c r="J285" s="167">
        <v>0</v>
      </c>
      <c r="K285" s="44">
        <f>E285*J285</f>
        <v>0</v>
      </c>
    </row>
    <row r="286" spans="2:11" x14ac:dyDescent="0.3">
      <c r="B286" s="31"/>
      <c r="C286" s="98" t="s">
        <v>168</v>
      </c>
      <c r="D286" s="33">
        <v>30103</v>
      </c>
      <c r="E286" s="44"/>
      <c r="F286" s="101">
        <v>30104</v>
      </c>
      <c r="G286" s="44"/>
      <c r="H286" s="169"/>
      <c r="I286" s="175"/>
      <c r="J286" s="167">
        <v>0</v>
      </c>
      <c r="K286" s="44">
        <f>E286*J286</f>
        <v>0</v>
      </c>
    </row>
    <row r="287" spans="2:11" x14ac:dyDescent="0.3">
      <c r="B287" s="31"/>
      <c r="C287" s="98" t="s">
        <v>169</v>
      </c>
      <c r="D287" s="33">
        <v>30105</v>
      </c>
      <c r="E287" s="44"/>
      <c r="F287" s="101">
        <v>30106</v>
      </c>
      <c r="G287" s="44"/>
      <c r="H287" s="169"/>
      <c r="I287" s="175"/>
      <c r="J287" s="167">
        <v>0</v>
      </c>
      <c r="K287" s="44">
        <f>E287*J287</f>
        <v>0</v>
      </c>
    </row>
    <row r="288" spans="2:11" x14ac:dyDescent="0.3">
      <c r="B288" s="26"/>
      <c r="C288" s="98" t="s">
        <v>170</v>
      </c>
      <c r="D288" s="33">
        <v>30107</v>
      </c>
      <c r="E288" s="44"/>
      <c r="F288" s="101">
        <v>30108</v>
      </c>
      <c r="G288" s="44"/>
      <c r="H288" s="169"/>
      <c r="I288" s="175"/>
      <c r="J288" s="167">
        <v>0</v>
      </c>
      <c r="K288" s="44">
        <f>E288*J288</f>
        <v>0</v>
      </c>
    </row>
    <row r="289" spans="2:11" x14ac:dyDescent="0.3">
      <c r="B289" s="31"/>
      <c r="C289" s="98" t="s">
        <v>171</v>
      </c>
      <c r="D289" s="33">
        <v>30109</v>
      </c>
      <c r="E289" s="44"/>
      <c r="F289" s="101">
        <v>30110</v>
      </c>
      <c r="G289" s="44"/>
      <c r="H289" s="62">
        <v>0.15</v>
      </c>
      <c r="I289" s="44">
        <f>G289*H289</f>
        <v>0</v>
      </c>
      <c r="J289" s="171"/>
      <c r="K289" s="175"/>
    </row>
    <row r="290" spans="2:11" x14ac:dyDescent="0.3">
      <c r="B290" s="31"/>
      <c r="C290" s="98" t="s">
        <v>172</v>
      </c>
      <c r="D290" s="33">
        <v>30111</v>
      </c>
      <c r="E290" s="44"/>
      <c r="F290" s="101">
        <v>30112</v>
      </c>
      <c r="G290" s="44"/>
      <c r="H290" s="62">
        <v>0</v>
      </c>
      <c r="I290" s="44">
        <f>G290*H290</f>
        <v>0</v>
      </c>
      <c r="J290" s="167">
        <v>0</v>
      </c>
      <c r="K290" s="44">
        <f>E290*J290</f>
        <v>0</v>
      </c>
    </row>
    <row r="291" spans="2:11" x14ac:dyDescent="0.3">
      <c r="B291" s="26"/>
      <c r="C291" s="98" t="s">
        <v>173</v>
      </c>
      <c r="D291" s="33">
        <v>30113</v>
      </c>
      <c r="E291" s="44"/>
      <c r="F291" s="101">
        <v>30114</v>
      </c>
      <c r="G291" s="44"/>
      <c r="H291" s="169"/>
      <c r="I291" s="175"/>
      <c r="J291" s="172">
        <v>0</v>
      </c>
      <c r="K291" s="44">
        <f>E291*J291</f>
        <v>0</v>
      </c>
    </row>
    <row r="292" spans="2:11" x14ac:dyDescent="0.3">
      <c r="B292" s="31"/>
      <c r="C292" s="98" t="s">
        <v>174</v>
      </c>
      <c r="D292" s="33">
        <v>30115</v>
      </c>
      <c r="E292" s="44"/>
      <c r="F292" s="101">
        <v>30116</v>
      </c>
      <c r="G292" s="44"/>
      <c r="H292" s="169"/>
      <c r="I292" s="175"/>
      <c r="J292" s="172">
        <v>0</v>
      </c>
      <c r="K292" s="44">
        <f>E292*J292</f>
        <v>0</v>
      </c>
    </row>
    <row r="293" spans="2:11" x14ac:dyDescent="0.3">
      <c r="B293" s="31"/>
      <c r="C293" s="98" t="s">
        <v>175</v>
      </c>
      <c r="D293" s="33">
        <v>30117</v>
      </c>
      <c r="E293" s="44"/>
      <c r="F293" s="101">
        <v>30118</v>
      </c>
      <c r="G293" s="44"/>
      <c r="H293" s="169"/>
      <c r="I293" s="175"/>
      <c r="J293" s="167">
        <v>0</v>
      </c>
      <c r="K293" s="44">
        <f>E293*J293</f>
        <v>0</v>
      </c>
    </row>
    <row r="294" spans="2:11" x14ac:dyDescent="0.3">
      <c r="B294" s="26"/>
      <c r="C294" s="98" t="s">
        <v>176</v>
      </c>
      <c r="D294" s="33">
        <v>30119</v>
      </c>
      <c r="E294" s="44"/>
      <c r="F294" s="101">
        <v>30120</v>
      </c>
      <c r="G294" s="44"/>
      <c r="H294" s="158">
        <v>0.25</v>
      </c>
      <c r="I294" s="44">
        <f>G294*H294</f>
        <v>0</v>
      </c>
      <c r="J294" s="171"/>
      <c r="K294" s="175"/>
    </row>
    <row r="295" spans="2:11" x14ac:dyDescent="0.3">
      <c r="B295" s="31"/>
      <c r="C295" s="98" t="s">
        <v>177</v>
      </c>
      <c r="D295" s="33">
        <v>30121</v>
      </c>
      <c r="E295" s="44"/>
      <c r="F295" s="101">
        <v>30122</v>
      </c>
      <c r="G295" s="44"/>
      <c r="H295" s="158">
        <v>0.1</v>
      </c>
      <c r="I295" s="44">
        <f>G295*H295</f>
        <v>0</v>
      </c>
      <c r="J295" s="171"/>
      <c r="K295" s="175"/>
    </row>
    <row r="296" spans="2:11" x14ac:dyDescent="0.3">
      <c r="B296" s="31"/>
      <c r="C296" s="98" t="s">
        <v>178</v>
      </c>
      <c r="D296" s="33">
        <v>30123</v>
      </c>
      <c r="E296" s="44"/>
      <c r="F296" s="101">
        <v>30124</v>
      </c>
      <c r="G296" s="44"/>
      <c r="H296" s="62">
        <v>0</v>
      </c>
      <c r="I296" s="44">
        <f>G296*H296</f>
        <v>0</v>
      </c>
      <c r="J296" s="167">
        <v>0</v>
      </c>
      <c r="K296" s="44">
        <f>E296*J296</f>
        <v>0</v>
      </c>
    </row>
    <row r="297" spans="2:11" x14ac:dyDescent="0.3">
      <c r="B297" s="26"/>
      <c r="C297" s="98" t="s">
        <v>179</v>
      </c>
      <c r="D297" s="33">
        <v>30125</v>
      </c>
      <c r="E297" s="44"/>
      <c r="F297" s="101">
        <v>30126</v>
      </c>
      <c r="G297" s="44"/>
      <c r="H297" s="169"/>
      <c r="I297" s="175"/>
      <c r="J297" s="167">
        <v>0</v>
      </c>
      <c r="K297" s="44">
        <f>E297*J297</f>
        <v>0</v>
      </c>
    </row>
    <row r="298" spans="2:11" x14ac:dyDescent="0.3">
      <c r="B298" s="31"/>
      <c r="C298" s="98" t="s">
        <v>180</v>
      </c>
      <c r="D298" s="33">
        <v>30127</v>
      </c>
      <c r="E298" s="44"/>
      <c r="F298" s="101">
        <v>30128</v>
      </c>
      <c r="G298" s="44"/>
      <c r="H298" s="169"/>
      <c r="I298" s="175"/>
      <c r="J298" s="167">
        <v>0</v>
      </c>
      <c r="K298" s="44">
        <f>E298*J298</f>
        <v>0</v>
      </c>
    </row>
    <row r="299" spans="2:11" x14ac:dyDescent="0.3">
      <c r="B299" s="31"/>
      <c r="C299" s="98" t="s">
        <v>181</v>
      </c>
      <c r="D299" s="33">
        <v>30129</v>
      </c>
      <c r="E299" s="44"/>
      <c r="F299" s="101">
        <v>30130</v>
      </c>
      <c r="G299" s="44"/>
      <c r="H299" s="158">
        <v>0.5</v>
      </c>
      <c r="I299" s="44">
        <f>G299*H299</f>
        <v>0</v>
      </c>
      <c r="J299" s="171"/>
      <c r="K299" s="175"/>
    </row>
    <row r="300" spans="2:11" x14ac:dyDescent="0.3">
      <c r="B300" s="31"/>
      <c r="C300" s="98" t="s">
        <v>182</v>
      </c>
      <c r="D300" s="33">
        <v>30131</v>
      </c>
      <c r="E300" s="44"/>
      <c r="F300" s="101">
        <v>30132</v>
      </c>
      <c r="G300" s="44"/>
      <c r="H300" s="158">
        <v>0.35</v>
      </c>
      <c r="I300" s="44">
        <f>G300*H300</f>
        <v>0</v>
      </c>
      <c r="J300" s="171"/>
      <c r="K300" s="175"/>
    </row>
    <row r="301" spans="2:11" x14ac:dyDescent="0.3">
      <c r="B301" s="31"/>
      <c r="C301" s="98" t="s">
        <v>183</v>
      </c>
      <c r="D301" s="33">
        <v>30133</v>
      </c>
      <c r="E301" s="44"/>
      <c r="F301" s="101">
        <v>30134</v>
      </c>
      <c r="G301" s="44"/>
      <c r="H301" s="158">
        <v>0.25</v>
      </c>
      <c r="I301" s="44">
        <f>G301*H301</f>
        <v>0</v>
      </c>
      <c r="J301" s="171"/>
      <c r="K301" s="175"/>
    </row>
    <row r="302" spans="2:11" x14ac:dyDescent="0.3">
      <c r="B302" s="31"/>
      <c r="C302" s="98" t="s">
        <v>184</v>
      </c>
      <c r="D302" s="33">
        <v>30135</v>
      </c>
      <c r="E302" s="44"/>
      <c r="F302" s="101">
        <v>30136</v>
      </c>
      <c r="G302" s="44"/>
      <c r="H302" s="62">
        <v>0</v>
      </c>
      <c r="I302" s="44">
        <f>G302*H302</f>
        <v>0</v>
      </c>
      <c r="J302" s="167">
        <v>0</v>
      </c>
      <c r="K302" s="44">
        <f>E302*J302</f>
        <v>0</v>
      </c>
    </row>
    <row r="303" spans="2:11" x14ac:dyDescent="0.3">
      <c r="B303" s="31"/>
      <c r="C303" s="98" t="s">
        <v>185</v>
      </c>
      <c r="D303" s="33">
        <v>30137</v>
      </c>
      <c r="E303" s="44"/>
      <c r="F303" s="101">
        <v>30138</v>
      </c>
      <c r="G303" s="44"/>
      <c r="H303" s="169"/>
      <c r="I303" s="175"/>
      <c r="J303" s="167">
        <v>0</v>
      </c>
      <c r="K303" s="44">
        <f>E303*J303</f>
        <v>0</v>
      </c>
    </row>
    <row r="304" spans="2:11" x14ac:dyDescent="0.3">
      <c r="B304" s="31"/>
      <c r="C304" s="98" t="s">
        <v>186</v>
      </c>
      <c r="D304" s="33">
        <v>30139</v>
      </c>
      <c r="E304" s="44"/>
      <c r="F304" s="101">
        <v>30140</v>
      </c>
      <c r="G304" s="44"/>
      <c r="H304" s="62">
        <v>1</v>
      </c>
      <c r="I304" s="44">
        <f>G304*H304</f>
        <v>0</v>
      </c>
      <c r="J304" s="171"/>
      <c r="K304" s="175"/>
    </row>
    <row r="305" spans="2:11" x14ac:dyDescent="0.3">
      <c r="B305" s="31"/>
      <c r="C305" s="98" t="s">
        <v>187</v>
      </c>
      <c r="D305" s="33">
        <v>30141</v>
      </c>
      <c r="E305" s="44"/>
      <c r="F305" s="101">
        <v>30142</v>
      </c>
      <c r="G305" s="44"/>
      <c r="H305" s="62">
        <v>0.85</v>
      </c>
      <c r="I305" s="44">
        <f>G305*H305</f>
        <v>0</v>
      </c>
      <c r="J305" s="171"/>
      <c r="K305" s="175"/>
    </row>
    <row r="306" spans="2:11" x14ac:dyDescent="0.3">
      <c r="B306" s="31"/>
      <c r="C306" s="98" t="s">
        <v>188</v>
      </c>
      <c r="D306" s="33">
        <v>30143</v>
      </c>
      <c r="E306" s="44"/>
      <c r="F306" s="101">
        <v>30144</v>
      </c>
      <c r="G306" s="44"/>
      <c r="H306" s="158">
        <v>0.75</v>
      </c>
      <c r="I306" s="44">
        <f>G306*H306</f>
        <v>0</v>
      </c>
      <c r="J306" s="171"/>
      <c r="K306" s="175"/>
    </row>
    <row r="307" spans="2:11" x14ac:dyDescent="0.3">
      <c r="B307" s="31"/>
      <c r="C307" s="98" t="s">
        <v>189</v>
      </c>
      <c r="D307" s="33">
        <v>30145</v>
      </c>
      <c r="E307" s="44"/>
      <c r="F307" s="101">
        <v>30146</v>
      </c>
      <c r="G307" s="44"/>
      <c r="H307" s="158">
        <v>0.5</v>
      </c>
      <c r="I307" s="44">
        <f>G307*H307</f>
        <v>0</v>
      </c>
      <c r="J307" s="171"/>
      <c r="K307" s="175"/>
    </row>
    <row r="308" spans="2:11" x14ac:dyDescent="0.3">
      <c r="B308" s="31"/>
      <c r="C308" s="98" t="s">
        <v>165</v>
      </c>
      <c r="D308" s="33">
        <v>30147</v>
      </c>
      <c r="E308" s="44"/>
      <c r="F308" s="101">
        <v>30148</v>
      </c>
      <c r="G308" s="44"/>
      <c r="H308" s="62">
        <v>0</v>
      </c>
      <c r="I308" s="44">
        <f>G308*H308</f>
        <v>0</v>
      </c>
      <c r="J308" s="167">
        <v>0</v>
      </c>
      <c r="K308" s="44">
        <f>E308*J308</f>
        <v>0</v>
      </c>
    </row>
    <row r="309" spans="2:11" x14ac:dyDescent="0.3">
      <c r="B309" s="31"/>
      <c r="C309" s="111" t="s">
        <v>190</v>
      </c>
      <c r="D309" s="53"/>
      <c r="E309" s="154"/>
      <c r="F309" s="108"/>
      <c r="G309" s="154"/>
      <c r="H309" s="169"/>
      <c r="I309" s="44">
        <f>I211+I212+I226+I227+I229+I230+I241+I242+I244+I245+I247+I248+I256+I257+I259+I260+I262+I263+I265+I266+I271+I272+I274+I275+I277+I278+I280+I281+I282+I284+I289+I290+I294+I295+I296+I299+I300+I301+I302+I304+I305+I306+I307+I308</f>
        <v>0</v>
      </c>
      <c r="J309" s="169"/>
      <c r="K309" s="44">
        <f>K211+K212+K214+K215+K217+K218+K220+K221+K223+K224+K229+K230+K232+K233+K235+K236+K238+K239+K247+K248+K250+K251+K253+K254+K265+K266+K268+K269+K282+K284+K285+K286+K287+K288+K290+K291+K292+K293+K296+K297+K298+K302+K303+K308</f>
        <v>0</v>
      </c>
    </row>
    <row r="310" spans="2:11" x14ac:dyDescent="0.3">
      <c r="B310" s="31"/>
      <c r="C310" s="176"/>
      <c r="D310" s="138"/>
      <c r="E310" s="177"/>
      <c r="F310" s="177"/>
      <c r="G310" s="177"/>
      <c r="H310" s="177"/>
      <c r="I310" s="177"/>
      <c r="J310" s="177"/>
      <c r="K310" s="25"/>
    </row>
    <row r="311" spans="2:11" x14ac:dyDescent="0.3">
      <c r="B311" s="31"/>
      <c r="C311" s="178"/>
      <c r="D311" s="29" t="s">
        <v>191</v>
      </c>
      <c r="E311" s="29" t="s">
        <v>192</v>
      </c>
      <c r="F311" s="179"/>
      <c r="G311" s="180"/>
      <c r="H311" s="86"/>
      <c r="I311" s="181"/>
      <c r="J311" s="180"/>
      <c r="K311" s="182"/>
    </row>
    <row r="312" spans="2:11" x14ac:dyDescent="0.3">
      <c r="B312" s="31"/>
      <c r="C312" s="183" t="s">
        <v>193</v>
      </c>
      <c r="D312" s="44">
        <f>E211+E214+E217+E220</f>
        <v>0</v>
      </c>
      <c r="E312" s="44">
        <f>G211+G226+G241+G256</f>
        <v>0</v>
      </c>
      <c r="F312" s="184"/>
      <c r="G312" s="180"/>
      <c r="H312" s="86"/>
      <c r="I312" s="181"/>
      <c r="J312" s="180"/>
      <c r="K312" s="182"/>
    </row>
    <row r="313" spans="2:11" x14ac:dyDescent="0.3">
      <c r="B313" s="31"/>
      <c r="C313" s="183" t="s">
        <v>194</v>
      </c>
      <c r="D313" s="44">
        <f>E226+E229+E232+E235</f>
        <v>0</v>
      </c>
      <c r="E313" s="44">
        <f>G214+G229+G244+G259</f>
        <v>0</v>
      </c>
      <c r="F313" s="184"/>
      <c r="G313" s="180"/>
      <c r="H313" s="86"/>
      <c r="I313" s="181"/>
      <c r="J313" s="180"/>
      <c r="K313" s="182"/>
    </row>
    <row r="314" spans="2:11" x14ac:dyDescent="0.3">
      <c r="B314" s="31"/>
      <c r="C314" s="183" t="s">
        <v>195</v>
      </c>
      <c r="D314" s="44">
        <f>E241+E244+E247+E250</f>
        <v>0</v>
      </c>
      <c r="E314" s="44">
        <f>G217+G232+G247+G262</f>
        <v>0</v>
      </c>
      <c r="F314" s="184"/>
      <c r="G314" s="180"/>
      <c r="H314" s="86"/>
      <c r="I314" s="181"/>
      <c r="J314" s="180"/>
      <c r="K314" s="182"/>
    </row>
    <row r="315" spans="2:11" x14ac:dyDescent="0.3">
      <c r="B315" s="31"/>
      <c r="C315" s="183" t="s">
        <v>196</v>
      </c>
      <c r="D315" s="44">
        <f>E256+E259+E262+E265</f>
        <v>0</v>
      </c>
      <c r="E315" s="44">
        <f>G220+G235+G250+G265</f>
        <v>0</v>
      </c>
      <c r="F315" s="180"/>
      <c r="G315" s="182"/>
    </row>
    <row r="316" spans="2:11" x14ac:dyDescent="0.3">
      <c r="B316" s="31"/>
      <c r="C316" s="185"/>
      <c r="D316" s="186"/>
      <c r="E316" s="187"/>
      <c r="F316" s="164"/>
      <c r="G316" s="56"/>
      <c r="H316" s="56"/>
      <c r="I316" s="25"/>
      <c r="J316" s="56"/>
      <c r="K316" s="24"/>
    </row>
    <row r="317" spans="2:11" x14ac:dyDescent="0.3">
      <c r="B317" s="91" t="s">
        <v>197</v>
      </c>
      <c r="C317" s="15"/>
      <c r="D317" s="92"/>
      <c r="E317" s="15"/>
      <c r="F317" s="15"/>
      <c r="G317" s="15"/>
      <c r="H317" s="15"/>
      <c r="I317" s="15"/>
      <c r="J317" s="15"/>
      <c r="K317" s="14"/>
    </row>
    <row r="318" spans="2:11" ht="17.25" thickBot="1" x14ac:dyDescent="0.35">
      <c r="B318" s="188"/>
      <c r="C318" s="24"/>
      <c r="D318" s="78"/>
      <c r="E318" s="24"/>
      <c r="F318" s="24"/>
      <c r="G318" s="24"/>
      <c r="H318" s="24"/>
      <c r="I318" s="25"/>
      <c r="J318" s="24"/>
      <c r="K318" s="24"/>
    </row>
    <row r="319" spans="2:11" x14ac:dyDescent="0.3">
      <c r="B319" s="26"/>
      <c r="C319" s="321" t="s">
        <v>198</v>
      </c>
      <c r="D319" s="358">
        <f>H58</f>
        <v>0</v>
      </c>
      <c r="E319" s="24"/>
      <c r="F319" s="24"/>
    </row>
    <row r="320" spans="2:11" ht="17.25" thickBot="1" x14ac:dyDescent="0.35">
      <c r="B320" s="26"/>
      <c r="C320" s="359" t="s">
        <v>199</v>
      </c>
      <c r="D320" s="360">
        <f>I152-G203</f>
        <v>0</v>
      </c>
      <c r="E320" s="24"/>
      <c r="F320" s="24"/>
    </row>
    <row r="321" spans="2:11" ht="17.25" thickBot="1" x14ac:dyDescent="0.35">
      <c r="B321" s="26"/>
      <c r="C321" s="335" t="s">
        <v>0</v>
      </c>
      <c r="D321" s="357" t="e">
        <f>D319/D320</f>
        <v>#DIV/0!</v>
      </c>
      <c r="E321" s="24"/>
      <c r="F321" s="24"/>
    </row>
    <row r="322" spans="2:11" x14ac:dyDescent="0.3">
      <c r="B322" s="24"/>
      <c r="C322" s="24"/>
      <c r="D322" s="78"/>
      <c r="E322" s="24"/>
      <c r="F322" s="24"/>
      <c r="G322" s="24"/>
      <c r="H322" s="24"/>
      <c r="I322" s="24"/>
      <c r="J322" s="24"/>
      <c r="K322" s="25"/>
    </row>
    <row r="323" spans="2:11" x14ac:dyDescent="0.3">
      <c r="B323" s="156"/>
      <c r="C323" s="189"/>
      <c r="D323" s="190"/>
      <c r="E323" s="189"/>
      <c r="F323" s="189"/>
      <c r="G323" s="189"/>
      <c r="H323" s="189"/>
      <c r="I323" s="189"/>
      <c r="J323" s="189"/>
      <c r="K323" s="85"/>
    </row>
    <row r="324" spans="2:11" x14ac:dyDescent="0.3">
      <c r="B324" s="156"/>
      <c r="C324" s="189"/>
      <c r="D324" s="190"/>
      <c r="E324" s="189"/>
      <c r="F324" s="189"/>
      <c r="G324" s="189"/>
      <c r="H324" s="189"/>
      <c r="I324" s="189"/>
      <c r="J324" s="189"/>
      <c r="K324" s="85"/>
    </row>
  </sheetData>
  <sheetProtection sheet="1" objects="1" scenarios="1" formatCells="0"/>
  <protectedRanges>
    <protectedRange sqref="E11 E13:E14 E16:E20 E22:E23 E30:E36 E42:E45" name="Range1"/>
  </protectedRanges>
  <pageMargins left="0.7" right="0.7" top="0.75" bottom="0.75" header="0.3" footer="0.3"/>
  <pageSetup scale="4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75"/>
  <sheetViews>
    <sheetView topLeftCell="A245" zoomScaleNormal="100" workbookViewId="0">
      <selection activeCell="A35" sqref="A1:XFD1048576"/>
    </sheetView>
  </sheetViews>
  <sheetFormatPr defaultColWidth="9.140625" defaultRowHeight="16.5" x14ac:dyDescent="0.3"/>
  <cols>
    <col min="1" max="1" width="3.7109375" style="1" customWidth="1"/>
    <col min="2" max="2" width="12.7109375" style="191" customWidth="1"/>
    <col min="3" max="3" width="51.85546875" style="192" customWidth="1"/>
    <col min="4" max="4" width="105.140625" style="192" customWidth="1"/>
    <col min="5" max="16384" width="9.140625" style="1"/>
  </cols>
  <sheetData>
    <row r="2" spans="2:4" x14ac:dyDescent="0.3">
      <c r="B2" s="200" t="s">
        <v>223</v>
      </c>
    </row>
    <row r="4" spans="2:4" s="201" customFormat="1" ht="45" x14ac:dyDescent="0.25">
      <c r="B4" s="202" t="s">
        <v>224</v>
      </c>
      <c r="C4" s="202" t="s">
        <v>225</v>
      </c>
      <c r="D4" s="202" t="s">
        <v>226</v>
      </c>
    </row>
    <row r="5" spans="2:4" s="203" customFormat="1" ht="33" x14ac:dyDescent="0.25">
      <c r="B5" s="204">
        <v>11001</v>
      </c>
      <c r="C5" s="205" t="s">
        <v>227</v>
      </c>
      <c r="D5" s="205" t="s">
        <v>228</v>
      </c>
    </row>
    <row r="6" spans="2:4" s="203" customFormat="1" ht="66" x14ac:dyDescent="0.25">
      <c r="B6" s="204">
        <v>11002</v>
      </c>
      <c r="C6" s="205" t="s">
        <v>229</v>
      </c>
      <c r="D6" s="205" t="s">
        <v>230</v>
      </c>
    </row>
    <row r="7" spans="2:4" s="203" customFormat="1" ht="66" x14ac:dyDescent="0.25">
      <c r="B7" s="204">
        <v>11003</v>
      </c>
      <c r="C7" s="205" t="s">
        <v>231</v>
      </c>
      <c r="D7" s="205" t="s">
        <v>232</v>
      </c>
    </row>
    <row r="8" spans="2:4" s="203" customFormat="1" ht="33" x14ac:dyDescent="0.25">
      <c r="B8" s="204">
        <v>11004</v>
      </c>
      <c r="C8" s="205" t="s">
        <v>233</v>
      </c>
      <c r="D8" s="205" t="s">
        <v>234</v>
      </c>
    </row>
    <row r="9" spans="2:4" s="203" customFormat="1" ht="33" x14ac:dyDescent="0.25">
      <c r="B9" s="204">
        <v>11005</v>
      </c>
      <c r="C9" s="205" t="s">
        <v>235</v>
      </c>
      <c r="D9" s="205" t="s">
        <v>236</v>
      </c>
    </row>
    <row r="10" spans="2:4" s="203" customFormat="1" ht="33" x14ac:dyDescent="0.25">
      <c r="B10" s="204">
        <v>11006</v>
      </c>
      <c r="C10" s="205" t="s">
        <v>237</v>
      </c>
      <c r="D10" s="205" t="s">
        <v>238</v>
      </c>
    </row>
    <row r="11" spans="2:4" s="203" customFormat="1" ht="33" x14ac:dyDescent="0.25">
      <c r="B11" s="204">
        <v>11007</v>
      </c>
      <c r="C11" s="205" t="s">
        <v>239</v>
      </c>
      <c r="D11" s="205" t="s">
        <v>240</v>
      </c>
    </row>
    <row r="12" spans="2:4" s="203" customFormat="1" ht="66" x14ac:dyDescent="0.25">
      <c r="B12" s="204">
        <v>11008</v>
      </c>
      <c r="C12" s="205" t="s">
        <v>241</v>
      </c>
      <c r="D12" s="205" t="s">
        <v>242</v>
      </c>
    </row>
    <row r="13" spans="2:4" s="203" customFormat="1" ht="99" x14ac:dyDescent="0.25">
      <c r="B13" s="204">
        <v>11009</v>
      </c>
      <c r="C13" s="205" t="s">
        <v>243</v>
      </c>
      <c r="D13" s="205" t="s">
        <v>244</v>
      </c>
    </row>
    <row r="14" spans="2:4" s="203" customFormat="1" ht="99" x14ac:dyDescent="0.25">
      <c r="B14" s="204">
        <v>11010</v>
      </c>
      <c r="C14" s="205" t="s">
        <v>245</v>
      </c>
      <c r="D14" s="205" t="s">
        <v>246</v>
      </c>
    </row>
    <row r="15" spans="2:4" s="203" customFormat="1" ht="66" x14ac:dyDescent="0.25">
      <c r="B15" s="204">
        <v>12001</v>
      </c>
      <c r="C15" s="205" t="s">
        <v>247</v>
      </c>
      <c r="D15" s="205" t="s">
        <v>248</v>
      </c>
    </row>
    <row r="16" spans="2:4" s="203" customFormat="1" ht="33" x14ac:dyDescent="0.25">
      <c r="B16" s="204">
        <v>12002</v>
      </c>
      <c r="C16" s="205" t="s">
        <v>249</v>
      </c>
      <c r="D16" s="205" t="s">
        <v>250</v>
      </c>
    </row>
    <row r="17" spans="2:4" s="203" customFormat="1" ht="66" x14ac:dyDescent="0.25">
      <c r="B17" s="204">
        <v>12003</v>
      </c>
      <c r="C17" s="205" t="s">
        <v>251</v>
      </c>
      <c r="D17" s="205" t="s">
        <v>252</v>
      </c>
    </row>
    <row r="18" spans="2:4" s="203" customFormat="1" ht="33" x14ac:dyDescent="0.25">
      <c r="B18" s="204">
        <v>12004</v>
      </c>
      <c r="C18" s="205" t="s">
        <v>253</v>
      </c>
      <c r="D18" s="205" t="s">
        <v>254</v>
      </c>
    </row>
    <row r="19" spans="2:4" s="203" customFormat="1" ht="49.5" x14ac:dyDescent="0.25">
      <c r="B19" s="204">
        <v>12005</v>
      </c>
      <c r="C19" s="205" t="s">
        <v>255</v>
      </c>
      <c r="D19" s="205" t="s">
        <v>256</v>
      </c>
    </row>
    <row r="20" spans="2:4" s="203" customFormat="1" ht="33" x14ac:dyDescent="0.25">
      <c r="B20" s="204">
        <v>12006</v>
      </c>
      <c r="C20" s="205" t="s">
        <v>257</v>
      </c>
      <c r="D20" s="205" t="s">
        <v>258</v>
      </c>
    </row>
    <row r="21" spans="2:4" s="203" customFormat="1" x14ac:dyDescent="0.25">
      <c r="B21" s="204">
        <v>12007</v>
      </c>
      <c r="C21" s="205" t="s">
        <v>259</v>
      </c>
      <c r="D21" s="205" t="s">
        <v>260</v>
      </c>
    </row>
    <row r="22" spans="2:4" s="203" customFormat="1" x14ac:dyDescent="0.25">
      <c r="B22" s="204">
        <v>13001</v>
      </c>
      <c r="C22" s="205" t="s">
        <v>261</v>
      </c>
      <c r="D22" s="205" t="s">
        <v>262</v>
      </c>
    </row>
    <row r="23" spans="2:4" s="203" customFormat="1" ht="33" x14ac:dyDescent="0.25">
      <c r="B23" s="204">
        <v>13002</v>
      </c>
      <c r="C23" s="205" t="s">
        <v>263</v>
      </c>
      <c r="D23" s="205" t="s">
        <v>264</v>
      </c>
    </row>
    <row r="24" spans="2:4" s="203" customFormat="1" ht="33" x14ac:dyDescent="0.25">
      <c r="B24" s="204">
        <v>13003</v>
      </c>
      <c r="C24" s="205" t="s">
        <v>265</v>
      </c>
      <c r="D24" s="205" t="s">
        <v>266</v>
      </c>
    </row>
    <row r="25" spans="2:4" s="203" customFormat="1" ht="49.5" x14ac:dyDescent="0.25">
      <c r="B25" s="204">
        <v>13004</v>
      </c>
      <c r="C25" s="205" t="s">
        <v>267</v>
      </c>
      <c r="D25" s="205" t="s">
        <v>268</v>
      </c>
    </row>
    <row r="26" spans="2:4" s="203" customFormat="1" ht="49.5" x14ac:dyDescent="0.25">
      <c r="B26" s="204">
        <v>21103</v>
      </c>
      <c r="C26" s="205" t="s">
        <v>269</v>
      </c>
      <c r="D26" s="205" t="s">
        <v>850</v>
      </c>
    </row>
    <row r="27" spans="2:4" s="203" customFormat="1" ht="49.5" x14ac:dyDescent="0.25">
      <c r="B27" s="204">
        <v>21106</v>
      </c>
      <c r="C27" s="205" t="s">
        <v>270</v>
      </c>
      <c r="D27" s="205" t="s">
        <v>852</v>
      </c>
    </row>
    <row r="28" spans="2:4" s="203" customFormat="1" ht="49.5" x14ac:dyDescent="0.25">
      <c r="B28" s="204">
        <v>21107</v>
      </c>
      <c r="C28" s="205" t="s">
        <v>271</v>
      </c>
      <c r="D28" s="205" t="s">
        <v>272</v>
      </c>
    </row>
    <row r="29" spans="2:4" s="203" customFormat="1" ht="33" x14ac:dyDescent="0.25">
      <c r="B29" s="204">
        <v>21108</v>
      </c>
      <c r="C29" s="205" t="s">
        <v>273</v>
      </c>
      <c r="D29" s="205" t="s">
        <v>274</v>
      </c>
    </row>
    <row r="30" spans="2:4" s="203" customFormat="1" ht="33" x14ac:dyDescent="0.25">
      <c r="B30" s="204">
        <v>21109</v>
      </c>
      <c r="C30" s="205" t="s">
        <v>275</v>
      </c>
      <c r="D30" s="205" t="s">
        <v>276</v>
      </c>
    </row>
    <row r="31" spans="2:4" s="203" customFormat="1" ht="33" x14ac:dyDescent="0.25">
      <c r="B31" s="204">
        <v>21110</v>
      </c>
      <c r="C31" s="205" t="s">
        <v>277</v>
      </c>
      <c r="D31" s="205" t="s">
        <v>278</v>
      </c>
    </row>
    <row r="32" spans="2:4" s="203" customFormat="1" ht="49.5" x14ac:dyDescent="0.25">
      <c r="B32" s="204">
        <v>21111</v>
      </c>
      <c r="C32" s="205" t="s">
        <v>279</v>
      </c>
      <c r="D32" s="205" t="s">
        <v>280</v>
      </c>
    </row>
    <row r="33" spans="2:4" s="203" customFormat="1" ht="49.5" x14ac:dyDescent="0.25">
      <c r="B33" s="204">
        <v>21203</v>
      </c>
      <c r="C33" s="205" t="s">
        <v>281</v>
      </c>
      <c r="D33" s="205" t="s">
        <v>853</v>
      </c>
    </row>
    <row r="34" spans="2:4" s="203" customFormat="1" ht="49.5" x14ac:dyDescent="0.25">
      <c r="B34" s="204">
        <v>21206</v>
      </c>
      <c r="C34" s="205" t="s">
        <v>282</v>
      </c>
      <c r="D34" s="205" t="s">
        <v>851</v>
      </c>
    </row>
    <row r="35" spans="2:4" s="203" customFormat="1" ht="49.5" x14ac:dyDescent="0.25">
      <c r="B35" s="204">
        <v>21207</v>
      </c>
      <c r="C35" s="205" t="s">
        <v>283</v>
      </c>
      <c r="D35" s="205" t="s">
        <v>284</v>
      </c>
    </row>
    <row r="36" spans="2:4" s="203" customFormat="1" ht="33" x14ac:dyDescent="0.25">
      <c r="B36" s="204">
        <v>21208</v>
      </c>
      <c r="C36" s="205" t="s">
        <v>285</v>
      </c>
      <c r="D36" s="205" t="s">
        <v>286</v>
      </c>
    </row>
    <row r="37" spans="2:4" s="203" customFormat="1" ht="33" x14ac:dyDescent="0.25">
      <c r="B37" s="204">
        <v>21209</v>
      </c>
      <c r="C37" s="205" t="s">
        <v>287</v>
      </c>
      <c r="D37" s="205" t="s">
        <v>288</v>
      </c>
    </row>
    <row r="38" spans="2:4" s="203" customFormat="1" ht="33" x14ac:dyDescent="0.25">
      <c r="B38" s="204">
        <v>21210</v>
      </c>
      <c r="C38" s="205" t="s">
        <v>289</v>
      </c>
      <c r="D38" s="205" t="s">
        <v>290</v>
      </c>
    </row>
    <row r="39" spans="2:4" s="203" customFormat="1" ht="49.5" x14ac:dyDescent="0.25">
      <c r="B39" s="204">
        <v>21211</v>
      </c>
      <c r="C39" s="205" t="s">
        <v>291</v>
      </c>
      <c r="D39" s="205" t="s">
        <v>292</v>
      </c>
    </row>
    <row r="40" spans="2:4" s="203" customFormat="1" ht="33" x14ac:dyDescent="0.25">
      <c r="B40" s="204">
        <v>21215</v>
      </c>
      <c r="C40" s="205" t="s">
        <v>856</v>
      </c>
      <c r="D40" s="205" t="s">
        <v>857</v>
      </c>
    </row>
    <row r="41" spans="2:4" s="203" customFormat="1" ht="33" x14ac:dyDescent="0.25">
      <c r="B41" s="204">
        <v>21216</v>
      </c>
      <c r="C41" s="205" t="s">
        <v>858</v>
      </c>
      <c r="D41" s="205" t="s">
        <v>859</v>
      </c>
    </row>
    <row r="42" spans="2:4" s="203" customFormat="1" ht="33" x14ac:dyDescent="0.25">
      <c r="B42" s="204">
        <v>21220</v>
      </c>
      <c r="C42" s="205" t="s">
        <v>860</v>
      </c>
      <c r="D42" s="205" t="s">
        <v>861</v>
      </c>
    </row>
    <row r="43" spans="2:4" s="203" customFormat="1" ht="33" x14ac:dyDescent="0.25">
      <c r="B43" s="204">
        <v>21221</v>
      </c>
      <c r="C43" s="205" t="s">
        <v>862</v>
      </c>
      <c r="D43" s="205" t="s">
        <v>863</v>
      </c>
    </row>
    <row r="44" spans="2:4" s="203" customFormat="1" x14ac:dyDescent="0.25">
      <c r="B44" s="204">
        <v>21225</v>
      </c>
      <c r="C44" s="205" t="s">
        <v>864</v>
      </c>
      <c r="D44" s="205" t="s">
        <v>865</v>
      </c>
    </row>
    <row r="45" spans="2:4" s="203" customFormat="1" x14ac:dyDescent="0.25">
      <c r="B45" s="204">
        <v>21229</v>
      </c>
      <c r="C45" s="205" t="s">
        <v>854</v>
      </c>
      <c r="D45" s="205" t="s">
        <v>855</v>
      </c>
    </row>
    <row r="46" spans="2:4" s="203" customFormat="1" ht="33" x14ac:dyDescent="0.25">
      <c r="B46" s="204">
        <v>21230</v>
      </c>
      <c r="C46" s="205" t="s">
        <v>69</v>
      </c>
      <c r="D46" s="205" t="s">
        <v>293</v>
      </c>
    </row>
    <row r="47" spans="2:4" s="203" customFormat="1" ht="33" x14ac:dyDescent="0.25">
      <c r="B47" s="204">
        <v>21231</v>
      </c>
      <c r="C47" s="205" t="s">
        <v>70</v>
      </c>
      <c r="D47" s="205" t="s">
        <v>294</v>
      </c>
    </row>
    <row r="48" spans="2:4" s="203" customFormat="1" ht="82.5" x14ac:dyDescent="0.25">
      <c r="B48" s="204">
        <v>21301</v>
      </c>
      <c r="C48" s="205" t="s">
        <v>295</v>
      </c>
      <c r="D48" s="205" t="s">
        <v>296</v>
      </c>
    </row>
    <row r="49" spans="2:4" s="203" customFormat="1" ht="82.5" x14ac:dyDescent="0.25">
      <c r="B49" s="204">
        <v>21302</v>
      </c>
      <c r="C49" s="205" t="s">
        <v>297</v>
      </c>
      <c r="D49" s="205" t="s">
        <v>298</v>
      </c>
    </row>
    <row r="50" spans="2:4" s="203" customFormat="1" ht="82.5" x14ac:dyDescent="0.25">
      <c r="B50" s="204">
        <v>21303</v>
      </c>
      <c r="C50" s="205" t="s">
        <v>299</v>
      </c>
      <c r="D50" s="205" t="s">
        <v>300</v>
      </c>
    </row>
    <row r="51" spans="2:4" s="203" customFormat="1" ht="82.5" x14ac:dyDescent="0.25">
      <c r="B51" s="204">
        <v>21304</v>
      </c>
      <c r="C51" s="205" t="s">
        <v>301</v>
      </c>
      <c r="D51" s="205" t="s">
        <v>302</v>
      </c>
    </row>
    <row r="52" spans="2:4" s="203" customFormat="1" ht="82.5" x14ac:dyDescent="0.25">
      <c r="B52" s="204">
        <v>21305</v>
      </c>
      <c r="C52" s="205" t="s">
        <v>303</v>
      </c>
      <c r="D52" s="205" t="s">
        <v>304</v>
      </c>
    </row>
    <row r="53" spans="2:4" s="203" customFormat="1" ht="82.5" x14ac:dyDescent="0.25">
      <c r="B53" s="204">
        <v>21306</v>
      </c>
      <c r="C53" s="205" t="s">
        <v>305</v>
      </c>
      <c r="D53" s="205" t="s">
        <v>306</v>
      </c>
    </row>
    <row r="54" spans="2:4" s="203" customFormat="1" ht="82.5" x14ac:dyDescent="0.25">
      <c r="B54" s="204">
        <v>21307</v>
      </c>
      <c r="C54" s="205" t="s">
        <v>307</v>
      </c>
      <c r="D54" s="205" t="s">
        <v>308</v>
      </c>
    </row>
    <row r="55" spans="2:4" s="203" customFormat="1" ht="82.5" x14ac:dyDescent="0.25">
      <c r="B55" s="204">
        <v>21308</v>
      </c>
      <c r="C55" s="205" t="s">
        <v>309</v>
      </c>
      <c r="D55" s="205" t="s">
        <v>310</v>
      </c>
    </row>
    <row r="56" spans="2:4" s="203" customFormat="1" ht="82.5" x14ac:dyDescent="0.25">
      <c r="B56" s="204">
        <v>21309</v>
      </c>
      <c r="C56" s="205" t="s">
        <v>311</v>
      </c>
      <c r="D56" s="205" t="s">
        <v>312</v>
      </c>
    </row>
    <row r="57" spans="2:4" s="203" customFormat="1" ht="82.5" x14ac:dyDescent="0.25">
      <c r="B57" s="204">
        <v>21310</v>
      </c>
      <c r="C57" s="205" t="s">
        <v>313</v>
      </c>
      <c r="D57" s="205" t="s">
        <v>314</v>
      </c>
    </row>
    <row r="58" spans="2:4" s="203" customFormat="1" ht="82.5" x14ac:dyDescent="0.25">
      <c r="B58" s="204">
        <v>21311</v>
      </c>
      <c r="C58" s="205" t="s">
        <v>315</v>
      </c>
      <c r="D58" s="205" t="s">
        <v>316</v>
      </c>
    </row>
    <row r="59" spans="2:4" s="203" customFormat="1" ht="99" x14ac:dyDescent="0.25">
      <c r="B59" s="204">
        <v>21312</v>
      </c>
      <c r="C59" s="205" t="s">
        <v>317</v>
      </c>
      <c r="D59" s="205" t="s">
        <v>318</v>
      </c>
    </row>
    <row r="60" spans="2:4" s="203" customFormat="1" ht="82.5" x14ac:dyDescent="0.25">
      <c r="B60" s="204">
        <v>21313</v>
      </c>
      <c r="C60" s="205" t="s">
        <v>319</v>
      </c>
      <c r="D60" s="205" t="s">
        <v>320</v>
      </c>
    </row>
    <row r="61" spans="2:4" s="203" customFormat="1" ht="99" x14ac:dyDescent="0.25">
      <c r="B61" s="204">
        <v>21314</v>
      </c>
      <c r="C61" s="205" t="s">
        <v>321</v>
      </c>
      <c r="D61" s="205" t="s">
        <v>322</v>
      </c>
    </row>
    <row r="62" spans="2:4" s="203" customFormat="1" ht="99" x14ac:dyDescent="0.25">
      <c r="B62" s="204">
        <v>21315</v>
      </c>
      <c r="C62" s="205" t="s">
        <v>323</v>
      </c>
      <c r="D62" s="205" t="s">
        <v>324</v>
      </c>
    </row>
    <row r="63" spans="2:4" s="203" customFormat="1" ht="99" x14ac:dyDescent="0.25">
      <c r="B63" s="204">
        <v>21316</v>
      </c>
      <c r="C63" s="205" t="s">
        <v>325</v>
      </c>
      <c r="D63" s="205" t="s">
        <v>326</v>
      </c>
    </row>
    <row r="64" spans="2:4" s="203" customFormat="1" ht="33" x14ac:dyDescent="0.25">
      <c r="B64" s="204">
        <v>21317</v>
      </c>
      <c r="C64" s="205" t="s">
        <v>327</v>
      </c>
      <c r="D64" s="205" t="s">
        <v>328</v>
      </c>
    </row>
    <row r="65" spans="2:4" s="203" customFormat="1" ht="49.5" x14ac:dyDescent="0.25">
      <c r="B65" s="204">
        <v>21318</v>
      </c>
      <c r="C65" s="205" t="s">
        <v>329</v>
      </c>
      <c r="D65" s="205" t="s">
        <v>330</v>
      </c>
    </row>
    <row r="66" spans="2:4" s="203" customFormat="1" ht="82.5" x14ac:dyDescent="0.25">
      <c r="B66" s="204">
        <v>21319</v>
      </c>
      <c r="C66" s="205" t="s">
        <v>331</v>
      </c>
      <c r="D66" s="205" t="s">
        <v>332</v>
      </c>
    </row>
    <row r="67" spans="2:4" s="203" customFormat="1" ht="82.5" x14ac:dyDescent="0.25">
      <c r="B67" s="204">
        <v>21320</v>
      </c>
      <c r="C67" s="205" t="s">
        <v>333</v>
      </c>
      <c r="D67" s="205" t="s">
        <v>334</v>
      </c>
    </row>
    <row r="68" spans="2:4" s="203" customFormat="1" ht="82.5" x14ac:dyDescent="0.25">
      <c r="B68" s="204">
        <v>21321</v>
      </c>
      <c r="C68" s="205" t="s">
        <v>335</v>
      </c>
      <c r="D68" s="205" t="s">
        <v>336</v>
      </c>
    </row>
    <row r="69" spans="2:4" s="203" customFormat="1" ht="99" x14ac:dyDescent="0.25">
      <c r="B69" s="204">
        <v>21322</v>
      </c>
      <c r="C69" s="205" t="s">
        <v>337</v>
      </c>
      <c r="D69" s="205" t="s">
        <v>338</v>
      </c>
    </row>
    <row r="70" spans="2:4" s="203" customFormat="1" ht="49.5" x14ac:dyDescent="0.25">
      <c r="B70" s="204">
        <v>21341</v>
      </c>
      <c r="C70" s="205" t="s">
        <v>339</v>
      </c>
      <c r="D70" s="205" t="s">
        <v>340</v>
      </c>
    </row>
    <row r="71" spans="2:4" s="203" customFormat="1" ht="66" x14ac:dyDescent="0.25">
      <c r="B71" s="204">
        <v>21342</v>
      </c>
      <c r="C71" s="205" t="s">
        <v>341</v>
      </c>
      <c r="D71" s="205" t="s">
        <v>342</v>
      </c>
    </row>
    <row r="72" spans="2:4" s="203" customFormat="1" ht="165" x14ac:dyDescent="0.25">
      <c r="B72" s="204">
        <v>21401</v>
      </c>
      <c r="C72" s="205" t="s">
        <v>343</v>
      </c>
      <c r="D72" s="205" t="s">
        <v>344</v>
      </c>
    </row>
    <row r="73" spans="2:4" s="203" customFormat="1" ht="33" x14ac:dyDescent="0.25">
      <c r="B73" s="204">
        <v>21414</v>
      </c>
      <c r="C73" s="205" t="s">
        <v>345</v>
      </c>
      <c r="D73" s="205" t="s">
        <v>346</v>
      </c>
    </row>
    <row r="74" spans="2:4" s="203" customFormat="1" ht="49.5" x14ac:dyDescent="0.25">
      <c r="B74" s="204">
        <v>21415</v>
      </c>
      <c r="C74" s="205" t="s">
        <v>347</v>
      </c>
      <c r="D74" s="205" t="s">
        <v>348</v>
      </c>
    </row>
    <row r="75" spans="2:4" s="203" customFormat="1" ht="49.5" x14ac:dyDescent="0.25">
      <c r="B75" s="204"/>
      <c r="C75" s="205" t="s">
        <v>349</v>
      </c>
      <c r="D75" s="205" t="s">
        <v>350</v>
      </c>
    </row>
    <row r="76" spans="2:4" s="203" customFormat="1" ht="66" x14ac:dyDescent="0.25">
      <c r="B76" s="204">
        <v>21417</v>
      </c>
      <c r="C76" s="205" t="s">
        <v>351</v>
      </c>
      <c r="D76" s="205" t="s">
        <v>352</v>
      </c>
    </row>
    <row r="77" spans="2:4" s="203" customFormat="1" ht="49.5" x14ac:dyDescent="0.25">
      <c r="B77" s="204"/>
      <c r="C77" s="205" t="s">
        <v>353</v>
      </c>
      <c r="D77" s="205" t="s">
        <v>354</v>
      </c>
    </row>
    <row r="78" spans="2:4" s="203" customFormat="1" ht="33" x14ac:dyDescent="0.25">
      <c r="B78" s="204">
        <v>21419</v>
      </c>
      <c r="C78" s="205" t="s">
        <v>355</v>
      </c>
      <c r="D78" s="205" t="s">
        <v>356</v>
      </c>
    </row>
    <row r="79" spans="2:4" s="203" customFormat="1" ht="66" x14ac:dyDescent="0.25">
      <c r="B79" s="204">
        <v>21420</v>
      </c>
      <c r="C79" s="205" t="s">
        <v>357</v>
      </c>
      <c r="D79" s="205" t="s">
        <v>358</v>
      </c>
    </row>
    <row r="80" spans="2:4" s="203" customFormat="1" ht="66" x14ac:dyDescent="0.25">
      <c r="B80" s="204"/>
      <c r="C80" s="205" t="s">
        <v>359</v>
      </c>
      <c r="D80" s="205" t="s">
        <v>360</v>
      </c>
    </row>
    <row r="81" spans="2:4" s="203" customFormat="1" ht="49.5" x14ac:dyDescent="0.25">
      <c r="B81" s="204">
        <v>21422</v>
      </c>
      <c r="C81" s="205" t="s">
        <v>361</v>
      </c>
      <c r="D81" s="205" t="s">
        <v>362</v>
      </c>
    </row>
    <row r="82" spans="2:4" s="203" customFormat="1" x14ac:dyDescent="0.25">
      <c r="B82" s="204">
        <v>21423</v>
      </c>
      <c r="C82" s="205" t="s">
        <v>363</v>
      </c>
      <c r="D82" s="205" t="s">
        <v>364</v>
      </c>
    </row>
    <row r="83" spans="2:4" s="203" customFormat="1" ht="99" x14ac:dyDescent="0.25">
      <c r="B83" s="204">
        <v>21424</v>
      </c>
      <c r="C83" s="205" t="s">
        <v>365</v>
      </c>
      <c r="D83" s="205" t="s">
        <v>366</v>
      </c>
    </row>
    <row r="84" spans="2:4" s="203" customFormat="1" ht="49.5" x14ac:dyDescent="0.25">
      <c r="B84" s="204">
        <v>21425</v>
      </c>
      <c r="C84" s="205" t="s">
        <v>367</v>
      </c>
      <c r="D84" s="205" t="s">
        <v>368</v>
      </c>
    </row>
    <row r="85" spans="2:4" s="203" customFormat="1" ht="49.5" x14ac:dyDescent="0.25">
      <c r="B85" s="204">
        <v>21426</v>
      </c>
      <c r="C85" s="205" t="s">
        <v>369</v>
      </c>
      <c r="D85" s="205" t="s">
        <v>370</v>
      </c>
    </row>
    <row r="86" spans="2:4" s="203" customFormat="1" ht="49.5" x14ac:dyDescent="0.25">
      <c r="B86" s="204">
        <v>21427</v>
      </c>
      <c r="C86" s="205" t="s">
        <v>371</v>
      </c>
      <c r="D86" s="205" t="s">
        <v>372</v>
      </c>
    </row>
    <row r="87" spans="2:4" s="203" customFormat="1" ht="66" x14ac:dyDescent="0.25">
      <c r="B87" s="204">
        <v>22101</v>
      </c>
      <c r="C87" s="205" t="s">
        <v>373</v>
      </c>
      <c r="D87" s="205" t="s">
        <v>374</v>
      </c>
    </row>
    <row r="88" spans="2:4" s="203" customFormat="1" ht="82.5" x14ac:dyDescent="0.25">
      <c r="B88" s="204">
        <v>22102</v>
      </c>
      <c r="C88" s="205" t="s">
        <v>375</v>
      </c>
      <c r="D88" s="205" t="s">
        <v>376</v>
      </c>
    </row>
    <row r="89" spans="2:4" s="203" customFormat="1" ht="66" x14ac:dyDescent="0.25">
      <c r="B89" s="204">
        <v>22103</v>
      </c>
      <c r="C89" s="205" t="s">
        <v>377</v>
      </c>
      <c r="D89" s="205" t="s">
        <v>378</v>
      </c>
    </row>
    <row r="90" spans="2:4" s="203" customFormat="1" ht="82.5" x14ac:dyDescent="0.25">
      <c r="B90" s="204">
        <v>22104</v>
      </c>
      <c r="C90" s="205" t="s">
        <v>379</v>
      </c>
      <c r="D90" s="205" t="s">
        <v>380</v>
      </c>
    </row>
    <row r="91" spans="2:4" s="203" customFormat="1" ht="66" x14ac:dyDescent="0.25">
      <c r="B91" s="204">
        <v>22105</v>
      </c>
      <c r="C91" s="205" t="s">
        <v>381</v>
      </c>
      <c r="D91" s="205" t="s">
        <v>382</v>
      </c>
    </row>
    <row r="92" spans="2:4" s="203" customFormat="1" ht="82.5" x14ac:dyDescent="0.25">
      <c r="B92" s="204">
        <v>22106</v>
      </c>
      <c r="C92" s="205" t="s">
        <v>383</v>
      </c>
      <c r="D92" s="205" t="s">
        <v>384</v>
      </c>
    </row>
    <row r="93" spans="2:4" s="203" customFormat="1" ht="82.5" x14ac:dyDescent="0.25">
      <c r="B93" s="204">
        <v>22107</v>
      </c>
      <c r="C93" s="205" t="s">
        <v>385</v>
      </c>
      <c r="D93" s="205" t="s">
        <v>386</v>
      </c>
    </row>
    <row r="94" spans="2:4" s="203" customFormat="1" ht="82.5" x14ac:dyDescent="0.25">
      <c r="B94" s="204">
        <v>22108</v>
      </c>
      <c r="C94" s="205" t="s">
        <v>387</v>
      </c>
      <c r="D94" s="205" t="s">
        <v>388</v>
      </c>
    </row>
    <row r="95" spans="2:4" s="203" customFormat="1" ht="82.5" x14ac:dyDescent="0.25">
      <c r="B95" s="204">
        <v>22109</v>
      </c>
      <c r="C95" s="205" t="s">
        <v>389</v>
      </c>
      <c r="D95" s="205" t="s">
        <v>390</v>
      </c>
    </row>
    <row r="96" spans="2:4" s="203" customFormat="1" ht="82.5" x14ac:dyDescent="0.25">
      <c r="B96" s="204">
        <v>22110</v>
      </c>
      <c r="C96" s="205" t="s">
        <v>391</v>
      </c>
      <c r="D96" s="205" t="s">
        <v>392</v>
      </c>
    </row>
    <row r="97" spans="2:4" s="203" customFormat="1" ht="82.5" x14ac:dyDescent="0.25">
      <c r="B97" s="204">
        <v>22111</v>
      </c>
      <c r="C97" s="205" t="s">
        <v>393</v>
      </c>
      <c r="D97" s="205" t="s">
        <v>394</v>
      </c>
    </row>
    <row r="98" spans="2:4" s="203" customFormat="1" ht="82.5" x14ac:dyDescent="0.25">
      <c r="B98" s="204">
        <v>22112</v>
      </c>
      <c r="C98" s="205" t="s">
        <v>395</v>
      </c>
      <c r="D98" s="205" t="s">
        <v>396</v>
      </c>
    </row>
    <row r="99" spans="2:4" s="203" customFormat="1" ht="82.5" x14ac:dyDescent="0.25">
      <c r="B99" s="204">
        <v>22113</v>
      </c>
      <c r="C99" s="205" t="s">
        <v>397</v>
      </c>
      <c r="D99" s="205" t="s">
        <v>398</v>
      </c>
    </row>
    <row r="100" spans="2:4" s="203" customFormat="1" ht="82.5" x14ac:dyDescent="0.25">
      <c r="B100" s="204">
        <v>22114</v>
      </c>
      <c r="C100" s="205" t="s">
        <v>399</v>
      </c>
      <c r="D100" s="205" t="s">
        <v>400</v>
      </c>
    </row>
    <row r="101" spans="2:4" s="203" customFormat="1" ht="82.5" x14ac:dyDescent="0.25">
      <c r="B101" s="204">
        <v>22115</v>
      </c>
      <c r="C101" s="205" t="s">
        <v>401</v>
      </c>
      <c r="D101" s="205" t="s">
        <v>402</v>
      </c>
    </row>
    <row r="102" spans="2:4" s="203" customFormat="1" ht="82.5" x14ac:dyDescent="0.25">
      <c r="B102" s="204">
        <v>22116</v>
      </c>
      <c r="C102" s="205" t="s">
        <v>403</v>
      </c>
      <c r="D102" s="205" t="s">
        <v>404</v>
      </c>
    </row>
    <row r="103" spans="2:4" s="203" customFormat="1" ht="49.5" x14ac:dyDescent="0.25">
      <c r="B103" s="204">
        <v>22117</v>
      </c>
      <c r="C103" s="205" t="s">
        <v>405</v>
      </c>
      <c r="D103" s="205" t="s">
        <v>406</v>
      </c>
    </row>
    <row r="104" spans="2:4" s="203" customFormat="1" ht="66" x14ac:dyDescent="0.25">
      <c r="B104" s="204">
        <v>22118</v>
      </c>
      <c r="C104" s="205" t="s">
        <v>407</v>
      </c>
      <c r="D104" s="205" t="s">
        <v>408</v>
      </c>
    </row>
    <row r="105" spans="2:4" s="203" customFormat="1" ht="49.5" x14ac:dyDescent="0.25">
      <c r="B105" s="204">
        <v>22119</v>
      </c>
      <c r="C105" s="205" t="s">
        <v>409</v>
      </c>
      <c r="D105" s="205" t="s">
        <v>410</v>
      </c>
    </row>
    <row r="106" spans="2:4" s="203" customFormat="1" ht="49.5" x14ac:dyDescent="0.25">
      <c r="B106" s="204">
        <v>22120</v>
      </c>
      <c r="C106" s="205" t="s">
        <v>411</v>
      </c>
      <c r="D106" s="205" t="s">
        <v>412</v>
      </c>
    </row>
    <row r="107" spans="2:4" s="203" customFormat="1" ht="49.5" x14ac:dyDescent="0.25">
      <c r="B107" s="204">
        <v>22121</v>
      </c>
      <c r="C107" s="205" t="s">
        <v>413</v>
      </c>
      <c r="D107" s="205" t="s">
        <v>414</v>
      </c>
    </row>
    <row r="108" spans="2:4" s="203" customFormat="1" ht="49.5" x14ac:dyDescent="0.25">
      <c r="B108" s="204">
        <v>22122</v>
      </c>
      <c r="C108" s="205" t="s">
        <v>415</v>
      </c>
      <c r="D108" s="205" t="s">
        <v>416</v>
      </c>
    </row>
    <row r="109" spans="2:4" s="203" customFormat="1" ht="49.5" x14ac:dyDescent="0.25">
      <c r="B109" s="204">
        <v>22123</v>
      </c>
      <c r="C109" s="205" t="s">
        <v>417</v>
      </c>
      <c r="D109" s="205" t="s">
        <v>418</v>
      </c>
    </row>
    <row r="110" spans="2:4" s="203" customFormat="1" ht="49.5" x14ac:dyDescent="0.25">
      <c r="B110" s="204">
        <v>22124</v>
      </c>
      <c r="C110" s="205" t="s">
        <v>419</v>
      </c>
      <c r="D110" s="205" t="s">
        <v>420</v>
      </c>
    </row>
    <row r="111" spans="2:4" s="203" customFormat="1" ht="49.5" x14ac:dyDescent="0.25">
      <c r="B111" s="204">
        <v>22125</v>
      </c>
      <c r="C111" s="205" t="s">
        <v>421</v>
      </c>
      <c r="D111" s="205" t="s">
        <v>422</v>
      </c>
    </row>
    <row r="112" spans="2:4" s="203" customFormat="1" ht="49.5" x14ac:dyDescent="0.25">
      <c r="B112" s="204">
        <v>22126</v>
      </c>
      <c r="C112" s="205" t="s">
        <v>423</v>
      </c>
      <c r="D112" s="205" t="s">
        <v>424</v>
      </c>
    </row>
    <row r="113" spans="2:4" s="203" customFormat="1" ht="49.5" x14ac:dyDescent="0.25">
      <c r="B113" s="204">
        <v>22127</v>
      </c>
      <c r="C113" s="205" t="s">
        <v>425</v>
      </c>
      <c r="D113" s="205" t="s">
        <v>426</v>
      </c>
    </row>
    <row r="114" spans="2:4" s="203" customFormat="1" ht="49.5" x14ac:dyDescent="0.25">
      <c r="B114" s="204">
        <v>22128</v>
      </c>
      <c r="C114" s="205" t="s">
        <v>427</v>
      </c>
      <c r="D114" s="205" t="s">
        <v>428</v>
      </c>
    </row>
    <row r="115" spans="2:4" s="203" customFormat="1" ht="49.5" x14ac:dyDescent="0.25">
      <c r="B115" s="204">
        <v>22129</v>
      </c>
      <c r="C115" s="205" t="s">
        <v>429</v>
      </c>
      <c r="D115" s="205" t="s">
        <v>430</v>
      </c>
    </row>
    <row r="116" spans="2:4" s="203" customFormat="1" ht="49.5" x14ac:dyDescent="0.25">
      <c r="B116" s="204">
        <v>22130</v>
      </c>
      <c r="C116" s="205" t="s">
        <v>431</v>
      </c>
      <c r="D116" s="205" t="s">
        <v>432</v>
      </c>
    </row>
    <row r="117" spans="2:4" s="203" customFormat="1" ht="49.5" x14ac:dyDescent="0.25">
      <c r="B117" s="204">
        <v>22131</v>
      </c>
      <c r="C117" s="205" t="s">
        <v>433</v>
      </c>
      <c r="D117" s="205" t="s">
        <v>434</v>
      </c>
    </row>
    <row r="118" spans="2:4" s="203" customFormat="1" ht="49.5" x14ac:dyDescent="0.25">
      <c r="B118" s="204">
        <v>22132</v>
      </c>
      <c r="C118" s="205" t="s">
        <v>435</v>
      </c>
      <c r="D118" s="205" t="s">
        <v>436</v>
      </c>
    </row>
    <row r="119" spans="2:4" s="203" customFormat="1" ht="66" x14ac:dyDescent="0.25">
      <c r="B119" s="204">
        <v>22201</v>
      </c>
      <c r="C119" s="205" t="s">
        <v>437</v>
      </c>
      <c r="D119" s="205" t="s">
        <v>438</v>
      </c>
    </row>
    <row r="120" spans="2:4" s="203" customFormat="1" ht="66" x14ac:dyDescent="0.25">
      <c r="B120" s="204">
        <v>22202</v>
      </c>
      <c r="C120" s="205" t="s">
        <v>439</v>
      </c>
      <c r="D120" s="205" t="s">
        <v>440</v>
      </c>
    </row>
    <row r="121" spans="2:4" s="203" customFormat="1" ht="66" x14ac:dyDescent="0.25">
      <c r="B121" s="204">
        <v>22203</v>
      </c>
      <c r="C121" s="205" t="s">
        <v>441</v>
      </c>
      <c r="D121" s="205" t="s">
        <v>442</v>
      </c>
    </row>
    <row r="122" spans="2:4" s="203" customFormat="1" ht="82.5" x14ac:dyDescent="0.25">
      <c r="B122" s="204">
        <v>22204</v>
      </c>
      <c r="C122" s="205" t="s">
        <v>443</v>
      </c>
      <c r="D122" s="205" t="s">
        <v>444</v>
      </c>
    </row>
    <row r="123" spans="2:4" s="203" customFormat="1" ht="40.5" x14ac:dyDescent="0.25">
      <c r="B123" s="204">
        <v>22207</v>
      </c>
      <c r="C123" s="205" t="s">
        <v>445</v>
      </c>
      <c r="D123" s="206" t="s">
        <v>866</v>
      </c>
    </row>
    <row r="124" spans="2:4" s="203" customFormat="1" ht="49.5" x14ac:dyDescent="0.25">
      <c r="B124" s="204">
        <v>22208</v>
      </c>
      <c r="C124" s="205" t="s">
        <v>446</v>
      </c>
      <c r="D124" s="205" t="s">
        <v>447</v>
      </c>
    </row>
    <row r="125" spans="2:4" s="203" customFormat="1" ht="165" x14ac:dyDescent="0.25">
      <c r="B125" s="204">
        <v>22301</v>
      </c>
      <c r="C125" s="205" t="s">
        <v>448</v>
      </c>
      <c r="D125" s="205" t="s">
        <v>449</v>
      </c>
    </row>
    <row r="126" spans="2:4" s="203" customFormat="1" ht="66" x14ac:dyDescent="0.25">
      <c r="B126" s="204">
        <v>22302</v>
      </c>
      <c r="C126" s="205" t="s">
        <v>450</v>
      </c>
      <c r="D126" s="205" t="s">
        <v>451</v>
      </c>
    </row>
    <row r="127" spans="2:4" s="203" customFormat="1" ht="49.5" x14ac:dyDescent="0.25">
      <c r="B127" s="204">
        <v>22303</v>
      </c>
      <c r="C127" s="205" t="s">
        <v>127</v>
      </c>
      <c r="D127" s="205" t="s">
        <v>452</v>
      </c>
    </row>
    <row r="128" spans="2:4" s="203" customFormat="1" ht="115.5" x14ac:dyDescent="0.25">
      <c r="B128" s="204">
        <v>30001</v>
      </c>
      <c r="C128" s="205" t="s">
        <v>453</v>
      </c>
      <c r="D128" s="205" t="s">
        <v>454</v>
      </c>
    </row>
    <row r="129" spans="2:4" s="203" customFormat="1" ht="115.5" x14ac:dyDescent="0.25">
      <c r="B129" s="204">
        <v>30002</v>
      </c>
      <c r="C129" s="205" t="s">
        <v>455</v>
      </c>
      <c r="D129" s="205" t="s">
        <v>456</v>
      </c>
    </row>
    <row r="130" spans="2:4" s="203" customFormat="1" ht="115.5" x14ac:dyDescent="0.25">
      <c r="B130" s="204">
        <v>30003</v>
      </c>
      <c r="C130" s="205" t="s">
        <v>457</v>
      </c>
      <c r="D130" s="205" t="s">
        <v>458</v>
      </c>
    </row>
    <row r="131" spans="2:4" s="203" customFormat="1" ht="115.5" x14ac:dyDescent="0.25">
      <c r="B131" s="204">
        <v>30004</v>
      </c>
      <c r="C131" s="205" t="s">
        <v>459</v>
      </c>
      <c r="D131" s="205" t="s">
        <v>460</v>
      </c>
    </row>
    <row r="132" spans="2:4" s="203" customFormat="1" ht="115.5" x14ac:dyDescent="0.25">
      <c r="B132" s="204">
        <v>30005</v>
      </c>
      <c r="C132" s="205" t="s">
        <v>461</v>
      </c>
      <c r="D132" s="205" t="s">
        <v>462</v>
      </c>
    </row>
    <row r="133" spans="2:4" s="203" customFormat="1" ht="115.5" x14ac:dyDescent="0.25">
      <c r="B133" s="204">
        <v>30006</v>
      </c>
      <c r="C133" s="205" t="s">
        <v>463</v>
      </c>
      <c r="D133" s="205" t="s">
        <v>464</v>
      </c>
    </row>
    <row r="134" spans="2:4" s="203" customFormat="1" ht="115.5" x14ac:dyDescent="0.25">
      <c r="B134" s="204">
        <v>30007</v>
      </c>
      <c r="C134" s="205" t="s">
        <v>465</v>
      </c>
      <c r="D134" s="205" t="s">
        <v>466</v>
      </c>
    </row>
    <row r="135" spans="2:4" s="203" customFormat="1" ht="115.5" x14ac:dyDescent="0.25">
      <c r="B135" s="204">
        <v>30008</v>
      </c>
      <c r="C135" s="205" t="s">
        <v>467</v>
      </c>
      <c r="D135" s="205" t="s">
        <v>468</v>
      </c>
    </row>
    <row r="136" spans="2:4" s="203" customFormat="1" ht="115.5" x14ac:dyDescent="0.25">
      <c r="B136" s="204">
        <v>30009</v>
      </c>
      <c r="C136" s="205" t="s">
        <v>469</v>
      </c>
      <c r="D136" s="205" t="s">
        <v>470</v>
      </c>
    </row>
    <row r="137" spans="2:4" s="203" customFormat="1" ht="115.5" x14ac:dyDescent="0.25">
      <c r="B137" s="204">
        <v>30010</v>
      </c>
      <c r="C137" s="205" t="s">
        <v>471</v>
      </c>
      <c r="D137" s="205" t="s">
        <v>472</v>
      </c>
    </row>
    <row r="138" spans="2:4" s="203" customFormat="1" ht="115.5" x14ac:dyDescent="0.25">
      <c r="B138" s="204">
        <v>30011</v>
      </c>
      <c r="C138" s="205" t="s">
        <v>473</v>
      </c>
      <c r="D138" s="205" t="s">
        <v>474</v>
      </c>
    </row>
    <row r="139" spans="2:4" s="203" customFormat="1" ht="115.5" x14ac:dyDescent="0.25">
      <c r="B139" s="204">
        <v>30012</v>
      </c>
      <c r="C139" s="205" t="s">
        <v>475</v>
      </c>
      <c r="D139" s="205" t="s">
        <v>476</v>
      </c>
    </row>
    <row r="140" spans="2:4" s="203" customFormat="1" ht="115.5" x14ac:dyDescent="0.25">
      <c r="B140" s="204">
        <v>30013</v>
      </c>
      <c r="C140" s="205" t="s">
        <v>477</v>
      </c>
      <c r="D140" s="205" t="s">
        <v>478</v>
      </c>
    </row>
    <row r="141" spans="2:4" s="203" customFormat="1" ht="115.5" x14ac:dyDescent="0.25">
      <c r="B141" s="204">
        <v>30014</v>
      </c>
      <c r="C141" s="205" t="s">
        <v>479</v>
      </c>
      <c r="D141" s="205" t="s">
        <v>480</v>
      </c>
    </row>
    <row r="142" spans="2:4" s="203" customFormat="1" ht="115.5" x14ac:dyDescent="0.25">
      <c r="B142" s="204">
        <v>30015</v>
      </c>
      <c r="C142" s="205" t="s">
        <v>481</v>
      </c>
      <c r="D142" s="205" t="s">
        <v>482</v>
      </c>
    </row>
    <row r="143" spans="2:4" s="203" customFormat="1" ht="115.5" x14ac:dyDescent="0.25">
      <c r="B143" s="204">
        <v>30016</v>
      </c>
      <c r="C143" s="205" t="s">
        <v>483</v>
      </c>
      <c r="D143" s="205" t="s">
        <v>480</v>
      </c>
    </row>
    <row r="144" spans="2:4" s="203" customFormat="1" ht="99" x14ac:dyDescent="0.25">
      <c r="B144" s="204">
        <v>30017</v>
      </c>
      <c r="C144" s="205" t="s">
        <v>484</v>
      </c>
      <c r="D144" s="205" t="s">
        <v>485</v>
      </c>
    </row>
    <row r="145" spans="2:4" s="203" customFormat="1" ht="99" x14ac:dyDescent="0.25">
      <c r="B145" s="204">
        <v>30018</v>
      </c>
      <c r="C145" s="205" t="s">
        <v>486</v>
      </c>
      <c r="D145" s="205" t="s">
        <v>487</v>
      </c>
    </row>
    <row r="146" spans="2:4" s="203" customFormat="1" ht="99" x14ac:dyDescent="0.25">
      <c r="B146" s="204">
        <v>30019</v>
      </c>
      <c r="C146" s="205" t="s">
        <v>488</v>
      </c>
      <c r="D146" s="205" t="s">
        <v>489</v>
      </c>
    </row>
    <row r="147" spans="2:4" s="203" customFormat="1" ht="99" x14ac:dyDescent="0.25">
      <c r="B147" s="204">
        <v>30020</v>
      </c>
      <c r="C147" s="205" t="s">
        <v>490</v>
      </c>
      <c r="D147" s="205" t="s">
        <v>491</v>
      </c>
    </row>
    <row r="148" spans="2:4" s="203" customFormat="1" ht="115.5" x14ac:dyDescent="0.25">
      <c r="B148" s="204">
        <v>30021</v>
      </c>
      <c r="C148" s="205" t="s">
        <v>492</v>
      </c>
      <c r="D148" s="205" t="s">
        <v>493</v>
      </c>
    </row>
    <row r="149" spans="2:4" s="203" customFormat="1" ht="115.5" x14ac:dyDescent="0.25">
      <c r="B149" s="204">
        <v>30022</v>
      </c>
      <c r="C149" s="205" t="s">
        <v>494</v>
      </c>
      <c r="D149" s="205" t="s">
        <v>495</v>
      </c>
    </row>
    <row r="150" spans="2:4" s="203" customFormat="1" ht="115.5" x14ac:dyDescent="0.25">
      <c r="B150" s="204">
        <v>30023</v>
      </c>
      <c r="C150" s="205" t="s">
        <v>496</v>
      </c>
      <c r="D150" s="205" t="s">
        <v>497</v>
      </c>
    </row>
    <row r="151" spans="2:4" s="203" customFormat="1" ht="115.5" x14ac:dyDescent="0.25">
      <c r="B151" s="204">
        <v>30024</v>
      </c>
      <c r="C151" s="205" t="s">
        <v>498</v>
      </c>
      <c r="D151" s="205" t="s">
        <v>499</v>
      </c>
    </row>
    <row r="152" spans="2:4" s="203" customFormat="1" ht="115.5" x14ac:dyDescent="0.25">
      <c r="B152" s="204">
        <v>30025</v>
      </c>
      <c r="C152" s="205" t="s">
        <v>500</v>
      </c>
      <c r="D152" s="205" t="s">
        <v>501</v>
      </c>
    </row>
    <row r="153" spans="2:4" s="203" customFormat="1" ht="115.5" x14ac:dyDescent="0.25">
      <c r="B153" s="204">
        <v>30026</v>
      </c>
      <c r="C153" s="205" t="s">
        <v>502</v>
      </c>
      <c r="D153" s="205" t="s">
        <v>503</v>
      </c>
    </row>
    <row r="154" spans="2:4" s="203" customFormat="1" ht="115.5" x14ac:dyDescent="0.25">
      <c r="B154" s="204">
        <v>30027</v>
      </c>
      <c r="C154" s="205" t="s">
        <v>504</v>
      </c>
      <c r="D154" s="205" t="s">
        <v>505</v>
      </c>
    </row>
    <row r="155" spans="2:4" s="203" customFormat="1" ht="115.5" x14ac:dyDescent="0.25">
      <c r="B155" s="204">
        <v>30028</v>
      </c>
      <c r="C155" s="205" t="s">
        <v>506</v>
      </c>
      <c r="D155" s="205" t="s">
        <v>507</v>
      </c>
    </row>
    <row r="156" spans="2:4" s="203" customFormat="1" ht="115.5" x14ac:dyDescent="0.25">
      <c r="B156" s="204">
        <v>30029</v>
      </c>
      <c r="C156" s="205" t="s">
        <v>508</v>
      </c>
      <c r="D156" s="205" t="s">
        <v>509</v>
      </c>
    </row>
    <row r="157" spans="2:4" s="203" customFormat="1" ht="115.5" x14ac:dyDescent="0.25">
      <c r="B157" s="204">
        <v>30030</v>
      </c>
      <c r="C157" s="205" t="s">
        <v>510</v>
      </c>
      <c r="D157" s="205" t="s">
        <v>511</v>
      </c>
    </row>
    <row r="158" spans="2:4" s="203" customFormat="1" ht="115.5" x14ac:dyDescent="0.25">
      <c r="B158" s="204">
        <v>30031</v>
      </c>
      <c r="C158" s="205" t="s">
        <v>512</v>
      </c>
      <c r="D158" s="205" t="s">
        <v>513</v>
      </c>
    </row>
    <row r="159" spans="2:4" s="203" customFormat="1" ht="115.5" x14ac:dyDescent="0.25">
      <c r="B159" s="204">
        <v>30032</v>
      </c>
      <c r="C159" s="205" t="s">
        <v>514</v>
      </c>
      <c r="D159" s="205" t="s">
        <v>515</v>
      </c>
    </row>
    <row r="160" spans="2:4" s="203" customFormat="1" ht="115.5" x14ac:dyDescent="0.25">
      <c r="B160" s="204">
        <v>30033</v>
      </c>
      <c r="C160" s="205" t="s">
        <v>516</v>
      </c>
      <c r="D160" s="205" t="s">
        <v>517</v>
      </c>
    </row>
    <row r="161" spans="2:4" s="203" customFormat="1" ht="115.5" x14ac:dyDescent="0.25">
      <c r="B161" s="204">
        <v>30034</v>
      </c>
      <c r="C161" s="205" t="s">
        <v>518</v>
      </c>
      <c r="D161" s="205" t="s">
        <v>519</v>
      </c>
    </row>
    <row r="162" spans="2:4" s="203" customFormat="1" ht="115.5" x14ac:dyDescent="0.25">
      <c r="B162" s="204">
        <v>30035</v>
      </c>
      <c r="C162" s="205" t="s">
        <v>520</v>
      </c>
      <c r="D162" s="205" t="s">
        <v>521</v>
      </c>
    </row>
    <row r="163" spans="2:4" s="203" customFormat="1" ht="115.5" x14ac:dyDescent="0.25">
      <c r="B163" s="204">
        <v>30036</v>
      </c>
      <c r="C163" s="205" t="s">
        <v>522</v>
      </c>
      <c r="D163" s="205" t="s">
        <v>523</v>
      </c>
    </row>
    <row r="164" spans="2:4" s="203" customFormat="1" ht="99" x14ac:dyDescent="0.25">
      <c r="B164" s="204">
        <v>30037</v>
      </c>
      <c r="C164" s="205" t="s">
        <v>524</v>
      </c>
      <c r="D164" s="205" t="s">
        <v>525</v>
      </c>
    </row>
    <row r="165" spans="2:4" s="203" customFormat="1" ht="99" x14ac:dyDescent="0.25">
      <c r="B165" s="204">
        <v>30038</v>
      </c>
      <c r="C165" s="205" t="s">
        <v>526</v>
      </c>
      <c r="D165" s="205" t="s">
        <v>527</v>
      </c>
    </row>
    <row r="166" spans="2:4" s="203" customFormat="1" ht="115.5" x14ac:dyDescent="0.25">
      <c r="B166" s="204">
        <v>30039</v>
      </c>
      <c r="C166" s="205" t="s">
        <v>528</v>
      </c>
      <c r="D166" s="205" t="s">
        <v>529</v>
      </c>
    </row>
    <row r="167" spans="2:4" s="203" customFormat="1" ht="115.5" x14ac:dyDescent="0.25">
      <c r="B167" s="204">
        <v>30040</v>
      </c>
      <c r="C167" s="205" t="s">
        <v>530</v>
      </c>
      <c r="D167" s="205" t="s">
        <v>531</v>
      </c>
    </row>
    <row r="168" spans="2:4" s="203" customFormat="1" ht="115.5" x14ac:dyDescent="0.25">
      <c r="B168" s="204">
        <v>30041</v>
      </c>
      <c r="C168" s="205" t="s">
        <v>532</v>
      </c>
      <c r="D168" s="205" t="s">
        <v>533</v>
      </c>
    </row>
    <row r="169" spans="2:4" s="203" customFormat="1" ht="115.5" x14ac:dyDescent="0.25">
      <c r="B169" s="204">
        <v>30042</v>
      </c>
      <c r="C169" s="205" t="s">
        <v>534</v>
      </c>
      <c r="D169" s="205" t="s">
        <v>535</v>
      </c>
    </row>
    <row r="170" spans="2:4" s="203" customFormat="1" ht="115.5" x14ac:dyDescent="0.25">
      <c r="B170" s="204">
        <v>30043</v>
      </c>
      <c r="C170" s="205" t="s">
        <v>536</v>
      </c>
      <c r="D170" s="205" t="s">
        <v>537</v>
      </c>
    </row>
    <row r="171" spans="2:4" s="203" customFormat="1" ht="115.5" x14ac:dyDescent="0.25">
      <c r="B171" s="204">
        <v>30044</v>
      </c>
      <c r="C171" s="205" t="s">
        <v>538</v>
      </c>
      <c r="D171" s="205" t="s">
        <v>539</v>
      </c>
    </row>
    <row r="172" spans="2:4" s="203" customFormat="1" ht="115.5" x14ac:dyDescent="0.25">
      <c r="B172" s="204">
        <v>30045</v>
      </c>
      <c r="C172" s="205" t="s">
        <v>540</v>
      </c>
      <c r="D172" s="205" t="s">
        <v>541</v>
      </c>
    </row>
    <row r="173" spans="2:4" s="203" customFormat="1" ht="115.5" x14ac:dyDescent="0.25">
      <c r="B173" s="204">
        <v>30046</v>
      </c>
      <c r="C173" s="205" t="s">
        <v>542</v>
      </c>
      <c r="D173" s="205" t="s">
        <v>543</v>
      </c>
    </row>
    <row r="174" spans="2:4" s="203" customFormat="1" ht="115.5" x14ac:dyDescent="0.25">
      <c r="B174" s="204">
        <v>30047</v>
      </c>
      <c r="C174" s="205" t="s">
        <v>544</v>
      </c>
      <c r="D174" s="205" t="s">
        <v>545</v>
      </c>
    </row>
    <row r="175" spans="2:4" s="203" customFormat="1" ht="115.5" x14ac:dyDescent="0.25">
      <c r="B175" s="204">
        <v>30048</v>
      </c>
      <c r="C175" s="205" t="s">
        <v>546</v>
      </c>
      <c r="D175" s="205" t="s">
        <v>547</v>
      </c>
    </row>
    <row r="176" spans="2:4" s="203" customFormat="1" ht="115.5" x14ac:dyDescent="0.25">
      <c r="B176" s="204">
        <v>30049</v>
      </c>
      <c r="C176" s="205" t="s">
        <v>548</v>
      </c>
      <c r="D176" s="205" t="s">
        <v>549</v>
      </c>
    </row>
    <row r="177" spans="2:4" s="203" customFormat="1" ht="115.5" x14ac:dyDescent="0.25">
      <c r="B177" s="204">
        <v>30050</v>
      </c>
      <c r="C177" s="205" t="s">
        <v>550</v>
      </c>
      <c r="D177" s="205" t="s">
        <v>551</v>
      </c>
    </row>
    <row r="178" spans="2:4" s="203" customFormat="1" ht="115.5" x14ac:dyDescent="0.25">
      <c r="B178" s="204">
        <v>30051</v>
      </c>
      <c r="C178" s="205" t="s">
        <v>552</v>
      </c>
      <c r="D178" s="205" t="s">
        <v>553</v>
      </c>
    </row>
    <row r="179" spans="2:4" s="203" customFormat="1" ht="115.5" x14ac:dyDescent="0.25">
      <c r="B179" s="204">
        <v>30052</v>
      </c>
      <c r="C179" s="205" t="s">
        <v>554</v>
      </c>
      <c r="D179" s="205" t="s">
        <v>555</v>
      </c>
    </row>
    <row r="180" spans="2:4" s="203" customFormat="1" ht="115.5" x14ac:dyDescent="0.25">
      <c r="B180" s="204">
        <v>30053</v>
      </c>
      <c r="C180" s="205" t="s">
        <v>556</v>
      </c>
      <c r="D180" s="205" t="s">
        <v>557</v>
      </c>
    </row>
    <row r="181" spans="2:4" s="203" customFormat="1" ht="115.5" x14ac:dyDescent="0.25">
      <c r="B181" s="204">
        <v>30054</v>
      </c>
      <c r="C181" s="205" t="s">
        <v>558</v>
      </c>
      <c r="D181" s="205" t="s">
        <v>559</v>
      </c>
    </row>
    <row r="182" spans="2:4" s="203" customFormat="1" ht="115.5" x14ac:dyDescent="0.25">
      <c r="B182" s="204">
        <v>30055</v>
      </c>
      <c r="C182" s="205" t="s">
        <v>560</v>
      </c>
      <c r="D182" s="205" t="s">
        <v>561</v>
      </c>
    </row>
    <row r="183" spans="2:4" s="203" customFormat="1" ht="115.5" x14ac:dyDescent="0.25">
      <c r="B183" s="204">
        <v>30056</v>
      </c>
      <c r="C183" s="205" t="s">
        <v>562</v>
      </c>
      <c r="D183" s="205" t="s">
        <v>563</v>
      </c>
    </row>
    <row r="184" spans="2:4" s="203" customFormat="1" ht="99" x14ac:dyDescent="0.25">
      <c r="B184" s="204">
        <v>30057</v>
      </c>
      <c r="C184" s="205" t="s">
        <v>564</v>
      </c>
      <c r="D184" s="205" t="s">
        <v>565</v>
      </c>
    </row>
    <row r="185" spans="2:4" s="203" customFormat="1" ht="99" x14ac:dyDescent="0.25">
      <c r="B185" s="204">
        <v>30058</v>
      </c>
      <c r="C185" s="205" t="s">
        <v>566</v>
      </c>
      <c r="D185" s="205" t="s">
        <v>567</v>
      </c>
    </row>
    <row r="186" spans="2:4" s="203" customFormat="1" ht="115.5" x14ac:dyDescent="0.25">
      <c r="B186" s="204">
        <v>30059</v>
      </c>
      <c r="C186" s="205" t="s">
        <v>568</v>
      </c>
      <c r="D186" s="205" t="s">
        <v>569</v>
      </c>
    </row>
    <row r="187" spans="2:4" s="203" customFormat="1" ht="115.5" x14ac:dyDescent="0.25">
      <c r="B187" s="204">
        <v>30060</v>
      </c>
      <c r="C187" s="205" t="s">
        <v>570</v>
      </c>
      <c r="D187" s="205" t="s">
        <v>571</v>
      </c>
    </row>
    <row r="188" spans="2:4" s="203" customFormat="1" ht="115.5" x14ac:dyDescent="0.25">
      <c r="B188" s="204">
        <v>30061</v>
      </c>
      <c r="C188" s="205" t="s">
        <v>572</v>
      </c>
      <c r="D188" s="205" t="s">
        <v>573</v>
      </c>
    </row>
    <row r="189" spans="2:4" s="203" customFormat="1" ht="115.5" x14ac:dyDescent="0.25">
      <c r="B189" s="204">
        <v>30062</v>
      </c>
      <c r="C189" s="205" t="s">
        <v>574</v>
      </c>
      <c r="D189" s="205" t="s">
        <v>575</v>
      </c>
    </row>
    <row r="190" spans="2:4" s="203" customFormat="1" ht="115.5" x14ac:dyDescent="0.25">
      <c r="B190" s="204">
        <v>30063</v>
      </c>
      <c r="C190" s="205" t="s">
        <v>576</v>
      </c>
      <c r="D190" s="205" t="s">
        <v>577</v>
      </c>
    </row>
    <row r="191" spans="2:4" s="203" customFormat="1" ht="115.5" x14ac:dyDescent="0.25">
      <c r="B191" s="204">
        <v>30064</v>
      </c>
      <c r="C191" s="205" t="s">
        <v>578</v>
      </c>
      <c r="D191" s="205" t="s">
        <v>579</v>
      </c>
    </row>
    <row r="192" spans="2:4" s="203" customFormat="1" ht="115.5" x14ac:dyDescent="0.25">
      <c r="B192" s="204">
        <v>30065</v>
      </c>
      <c r="C192" s="205" t="s">
        <v>580</v>
      </c>
      <c r="D192" s="205" t="s">
        <v>581</v>
      </c>
    </row>
    <row r="193" spans="2:4" s="203" customFormat="1" ht="115.5" x14ac:dyDescent="0.25">
      <c r="B193" s="204">
        <v>30066</v>
      </c>
      <c r="C193" s="205" t="s">
        <v>582</v>
      </c>
      <c r="D193" s="205" t="s">
        <v>583</v>
      </c>
    </row>
    <row r="194" spans="2:4" s="203" customFormat="1" ht="115.5" x14ac:dyDescent="0.25">
      <c r="B194" s="204">
        <v>30067</v>
      </c>
      <c r="C194" s="205" t="s">
        <v>584</v>
      </c>
      <c r="D194" s="205" t="s">
        <v>585</v>
      </c>
    </row>
    <row r="195" spans="2:4" s="203" customFormat="1" ht="115.5" x14ac:dyDescent="0.25">
      <c r="B195" s="204">
        <v>30068</v>
      </c>
      <c r="C195" s="205" t="s">
        <v>586</v>
      </c>
      <c r="D195" s="205" t="s">
        <v>587</v>
      </c>
    </row>
    <row r="196" spans="2:4" s="203" customFormat="1" ht="115.5" x14ac:dyDescent="0.25">
      <c r="B196" s="204">
        <v>30069</v>
      </c>
      <c r="C196" s="205" t="s">
        <v>588</v>
      </c>
      <c r="D196" s="205" t="s">
        <v>589</v>
      </c>
    </row>
    <row r="197" spans="2:4" s="203" customFormat="1" ht="115.5" x14ac:dyDescent="0.25">
      <c r="B197" s="204">
        <v>30070</v>
      </c>
      <c r="C197" s="205" t="s">
        <v>590</v>
      </c>
      <c r="D197" s="205" t="s">
        <v>591</v>
      </c>
    </row>
    <row r="198" spans="2:4" s="203" customFormat="1" ht="115.5" x14ac:dyDescent="0.25">
      <c r="B198" s="204">
        <v>30071</v>
      </c>
      <c r="C198" s="205" t="s">
        <v>592</v>
      </c>
      <c r="D198" s="205" t="s">
        <v>593</v>
      </c>
    </row>
    <row r="199" spans="2:4" s="203" customFormat="1" ht="115.5" x14ac:dyDescent="0.25">
      <c r="B199" s="204">
        <v>30072</v>
      </c>
      <c r="C199" s="205" t="s">
        <v>594</v>
      </c>
      <c r="D199" s="205" t="s">
        <v>595</v>
      </c>
    </row>
    <row r="200" spans="2:4" s="203" customFormat="1" ht="115.5" x14ac:dyDescent="0.25">
      <c r="B200" s="204">
        <v>30073</v>
      </c>
      <c r="C200" s="205" t="s">
        <v>596</v>
      </c>
      <c r="D200" s="205" t="s">
        <v>597</v>
      </c>
    </row>
    <row r="201" spans="2:4" s="203" customFormat="1" ht="115.5" x14ac:dyDescent="0.25">
      <c r="B201" s="204">
        <v>30074</v>
      </c>
      <c r="C201" s="205" t="s">
        <v>598</v>
      </c>
      <c r="D201" s="205" t="s">
        <v>599</v>
      </c>
    </row>
    <row r="202" spans="2:4" s="203" customFormat="1" ht="115.5" x14ac:dyDescent="0.25">
      <c r="B202" s="204">
        <v>30075</v>
      </c>
      <c r="C202" s="205" t="s">
        <v>600</v>
      </c>
      <c r="D202" s="205" t="s">
        <v>601</v>
      </c>
    </row>
    <row r="203" spans="2:4" s="203" customFormat="1" ht="115.5" x14ac:dyDescent="0.25">
      <c r="B203" s="204">
        <v>30076</v>
      </c>
      <c r="C203" s="205" t="s">
        <v>602</v>
      </c>
      <c r="D203" s="205" t="s">
        <v>603</v>
      </c>
    </row>
    <row r="204" spans="2:4" s="203" customFormat="1" ht="99" x14ac:dyDescent="0.25">
      <c r="B204" s="204">
        <v>30077</v>
      </c>
      <c r="C204" s="205" t="s">
        <v>604</v>
      </c>
      <c r="D204" s="205" t="s">
        <v>525</v>
      </c>
    </row>
    <row r="205" spans="2:4" s="203" customFormat="1" ht="99" x14ac:dyDescent="0.25">
      <c r="B205" s="204">
        <v>30078</v>
      </c>
      <c r="C205" s="205" t="s">
        <v>605</v>
      </c>
      <c r="D205" s="205" t="s">
        <v>606</v>
      </c>
    </row>
    <row r="206" spans="2:4" s="203" customFormat="1" ht="115.5" x14ac:dyDescent="0.25">
      <c r="B206" s="204">
        <v>30079</v>
      </c>
      <c r="C206" s="205" t="s">
        <v>607</v>
      </c>
      <c r="D206" s="205" t="s">
        <v>608</v>
      </c>
    </row>
    <row r="207" spans="2:4" s="203" customFormat="1" ht="115.5" x14ac:dyDescent="0.25">
      <c r="B207" s="204">
        <v>30080</v>
      </c>
      <c r="C207" s="205" t="s">
        <v>609</v>
      </c>
      <c r="D207" s="205" t="s">
        <v>610</v>
      </c>
    </row>
    <row r="208" spans="2:4" s="203" customFormat="1" ht="115.5" x14ac:dyDescent="0.25">
      <c r="B208" s="204">
        <v>30081</v>
      </c>
      <c r="C208" s="205" t="s">
        <v>611</v>
      </c>
      <c r="D208" s="205" t="s">
        <v>612</v>
      </c>
    </row>
    <row r="209" spans="2:4" s="203" customFormat="1" ht="115.5" x14ac:dyDescent="0.25">
      <c r="B209" s="204">
        <v>30082</v>
      </c>
      <c r="C209" s="205" t="s">
        <v>613</v>
      </c>
      <c r="D209" s="205" t="s">
        <v>614</v>
      </c>
    </row>
    <row r="210" spans="2:4" s="203" customFormat="1" ht="115.5" x14ac:dyDescent="0.25">
      <c r="B210" s="204">
        <v>30083</v>
      </c>
      <c r="C210" s="205" t="s">
        <v>615</v>
      </c>
      <c r="D210" s="205" t="s">
        <v>616</v>
      </c>
    </row>
    <row r="211" spans="2:4" s="203" customFormat="1" ht="115.5" x14ac:dyDescent="0.25">
      <c r="B211" s="204">
        <v>30084</v>
      </c>
      <c r="C211" s="205" t="s">
        <v>617</v>
      </c>
      <c r="D211" s="205" t="s">
        <v>618</v>
      </c>
    </row>
    <row r="212" spans="2:4" s="203" customFormat="1" ht="115.5" x14ac:dyDescent="0.25">
      <c r="B212" s="204">
        <v>30085</v>
      </c>
      <c r="C212" s="205" t="s">
        <v>619</v>
      </c>
      <c r="D212" s="205" t="s">
        <v>620</v>
      </c>
    </row>
    <row r="213" spans="2:4" s="203" customFormat="1" ht="115.5" x14ac:dyDescent="0.25">
      <c r="B213" s="204">
        <v>30086</v>
      </c>
      <c r="C213" s="205" t="s">
        <v>621</v>
      </c>
      <c r="D213" s="205" t="s">
        <v>622</v>
      </c>
    </row>
    <row r="214" spans="2:4" s="203" customFormat="1" ht="115.5" x14ac:dyDescent="0.25">
      <c r="B214" s="204">
        <v>30087</v>
      </c>
      <c r="C214" s="205" t="s">
        <v>623</v>
      </c>
      <c r="D214" s="205" t="s">
        <v>624</v>
      </c>
    </row>
    <row r="215" spans="2:4" s="203" customFormat="1" ht="115.5" x14ac:dyDescent="0.25">
      <c r="B215" s="204">
        <v>30088</v>
      </c>
      <c r="C215" s="205" t="s">
        <v>625</v>
      </c>
      <c r="D215" s="205" t="s">
        <v>626</v>
      </c>
    </row>
    <row r="216" spans="2:4" s="203" customFormat="1" ht="115.5" x14ac:dyDescent="0.25">
      <c r="B216" s="204">
        <v>30089</v>
      </c>
      <c r="C216" s="205" t="s">
        <v>627</v>
      </c>
      <c r="D216" s="205" t="s">
        <v>628</v>
      </c>
    </row>
    <row r="217" spans="2:4" s="203" customFormat="1" ht="115.5" x14ac:dyDescent="0.25">
      <c r="B217" s="204">
        <v>30090</v>
      </c>
      <c r="C217" s="205" t="s">
        <v>629</v>
      </c>
      <c r="D217" s="205" t="s">
        <v>630</v>
      </c>
    </row>
    <row r="218" spans="2:4" s="203" customFormat="1" ht="115.5" x14ac:dyDescent="0.25">
      <c r="B218" s="204">
        <v>30091</v>
      </c>
      <c r="C218" s="205" t="s">
        <v>631</v>
      </c>
      <c r="D218" s="205" t="s">
        <v>632</v>
      </c>
    </row>
    <row r="219" spans="2:4" s="203" customFormat="1" ht="115.5" x14ac:dyDescent="0.25">
      <c r="B219" s="204">
        <v>30092</v>
      </c>
      <c r="C219" s="205" t="s">
        <v>633</v>
      </c>
      <c r="D219" s="205" t="s">
        <v>634</v>
      </c>
    </row>
    <row r="220" spans="2:4" s="203" customFormat="1" ht="115.5" x14ac:dyDescent="0.25">
      <c r="B220" s="204">
        <v>30093</v>
      </c>
      <c r="C220" s="205" t="s">
        <v>635</v>
      </c>
      <c r="D220" s="205" t="s">
        <v>636</v>
      </c>
    </row>
    <row r="221" spans="2:4" s="203" customFormat="1" ht="115.5" x14ac:dyDescent="0.25">
      <c r="B221" s="204">
        <v>30094</v>
      </c>
      <c r="C221" s="205" t="s">
        <v>637</v>
      </c>
      <c r="D221" s="205" t="s">
        <v>638</v>
      </c>
    </row>
    <row r="222" spans="2:4" s="203" customFormat="1" ht="115.5" x14ac:dyDescent="0.25">
      <c r="B222" s="204">
        <v>30095</v>
      </c>
      <c r="C222" s="205" t="s">
        <v>639</v>
      </c>
      <c r="D222" s="205" t="s">
        <v>640</v>
      </c>
    </row>
    <row r="223" spans="2:4" s="203" customFormat="1" ht="115.5" x14ac:dyDescent="0.25">
      <c r="B223" s="204">
        <v>30096</v>
      </c>
      <c r="C223" s="205" t="s">
        <v>641</v>
      </c>
      <c r="D223" s="205" t="s">
        <v>642</v>
      </c>
    </row>
    <row r="224" spans="2:4" s="203" customFormat="1" ht="66" x14ac:dyDescent="0.25">
      <c r="B224" s="204">
        <v>30097</v>
      </c>
      <c r="C224" s="205" t="s">
        <v>643</v>
      </c>
      <c r="D224" s="205" t="s">
        <v>644</v>
      </c>
    </row>
    <row r="225" spans="2:4" s="203" customFormat="1" ht="66" x14ac:dyDescent="0.25">
      <c r="B225" s="204">
        <v>30098</v>
      </c>
      <c r="C225" s="205" t="s">
        <v>645</v>
      </c>
      <c r="D225" s="205" t="s">
        <v>646</v>
      </c>
    </row>
    <row r="226" spans="2:4" s="203" customFormat="1" ht="49.5" x14ac:dyDescent="0.25">
      <c r="B226" s="204">
        <v>30099</v>
      </c>
      <c r="C226" s="205" t="s">
        <v>647</v>
      </c>
      <c r="D226" s="205" t="s">
        <v>648</v>
      </c>
    </row>
    <row r="227" spans="2:4" s="203" customFormat="1" ht="49.5" x14ac:dyDescent="0.25">
      <c r="B227" s="204">
        <v>30100</v>
      </c>
      <c r="C227" s="205" t="s">
        <v>649</v>
      </c>
      <c r="D227" s="205" t="s">
        <v>650</v>
      </c>
    </row>
    <row r="228" spans="2:4" s="203" customFormat="1" ht="49.5" x14ac:dyDescent="0.25">
      <c r="B228" s="204">
        <v>30101</v>
      </c>
      <c r="C228" s="205" t="s">
        <v>651</v>
      </c>
      <c r="D228" s="205" t="s">
        <v>652</v>
      </c>
    </row>
    <row r="229" spans="2:4" s="203" customFormat="1" ht="49.5" x14ac:dyDescent="0.25">
      <c r="B229" s="204">
        <v>30102</v>
      </c>
      <c r="C229" s="205" t="s">
        <v>653</v>
      </c>
      <c r="D229" s="205" t="s">
        <v>654</v>
      </c>
    </row>
    <row r="230" spans="2:4" s="203" customFormat="1" ht="49.5" x14ac:dyDescent="0.25">
      <c r="B230" s="204">
        <v>30103</v>
      </c>
      <c r="C230" s="205" t="s">
        <v>655</v>
      </c>
      <c r="D230" s="205" t="s">
        <v>656</v>
      </c>
    </row>
    <row r="231" spans="2:4" s="203" customFormat="1" ht="49.5" x14ac:dyDescent="0.25">
      <c r="B231" s="204">
        <v>30104</v>
      </c>
      <c r="C231" s="205" t="s">
        <v>657</v>
      </c>
      <c r="D231" s="205" t="s">
        <v>658</v>
      </c>
    </row>
    <row r="232" spans="2:4" s="203" customFormat="1" ht="49.5" x14ac:dyDescent="0.25">
      <c r="B232" s="204">
        <v>30105</v>
      </c>
      <c r="C232" s="205" t="s">
        <v>659</v>
      </c>
      <c r="D232" s="205" t="s">
        <v>660</v>
      </c>
    </row>
    <row r="233" spans="2:4" s="203" customFormat="1" ht="49.5" x14ac:dyDescent="0.25">
      <c r="B233" s="204">
        <v>30106</v>
      </c>
      <c r="C233" s="205" t="s">
        <v>661</v>
      </c>
      <c r="D233" s="205" t="s">
        <v>662</v>
      </c>
    </row>
    <row r="234" spans="2:4" s="203" customFormat="1" ht="49.5" x14ac:dyDescent="0.25">
      <c r="B234" s="204">
        <v>30107</v>
      </c>
      <c r="C234" s="205" t="s">
        <v>663</v>
      </c>
      <c r="D234" s="205" t="s">
        <v>664</v>
      </c>
    </row>
    <row r="235" spans="2:4" s="203" customFormat="1" ht="49.5" x14ac:dyDescent="0.25">
      <c r="B235" s="204">
        <v>30108</v>
      </c>
      <c r="C235" s="205" t="s">
        <v>665</v>
      </c>
      <c r="D235" s="205" t="s">
        <v>666</v>
      </c>
    </row>
    <row r="236" spans="2:4" s="203" customFormat="1" ht="49.5" x14ac:dyDescent="0.25">
      <c r="B236" s="204">
        <v>30109</v>
      </c>
      <c r="C236" s="205" t="s">
        <v>667</v>
      </c>
      <c r="D236" s="205" t="s">
        <v>668</v>
      </c>
    </row>
    <row r="237" spans="2:4" s="203" customFormat="1" ht="49.5" x14ac:dyDescent="0.25">
      <c r="B237" s="204">
        <v>30110</v>
      </c>
      <c r="C237" s="205" t="s">
        <v>669</v>
      </c>
      <c r="D237" s="205" t="s">
        <v>670</v>
      </c>
    </row>
    <row r="238" spans="2:4" s="203" customFormat="1" ht="49.5" x14ac:dyDescent="0.25">
      <c r="B238" s="204">
        <v>30111</v>
      </c>
      <c r="C238" s="205" t="s">
        <v>671</v>
      </c>
      <c r="D238" s="205" t="s">
        <v>672</v>
      </c>
    </row>
    <row r="239" spans="2:4" s="203" customFormat="1" ht="49.5" x14ac:dyDescent="0.25">
      <c r="B239" s="204">
        <v>30112</v>
      </c>
      <c r="C239" s="205" t="s">
        <v>673</v>
      </c>
      <c r="D239" s="205" t="s">
        <v>674</v>
      </c>
    </row>
    <row r="240" spans="2:4" s="203" customFormat="1" ht="49.5" x14ac:dyDescent="0.25">
      <c r="B240" s="204">
        <v>30113</v>
      </c>
      <c r="C240" s="205" t="s">
        <v>675</v>
      </c>
      <c r="D240" s="205" t="s">
        <v>676</v>
      </c>
    </row>
    <row r="241" spans="2:4" s="203" customFormat="1" ht="49.5" x14ac:dyDescent="0.25">
      <c r="B241" s="204">
        <v>30114</v>
      </c>
      <c r="C241" s="205" t="s">
        <v>677</v>
      </c>
      <c r="D241" s="205" t="s">
        <v>678</v>
      </c>
    </row>
    <row r="242" spans="2:4" s="203" customFormat="1" ht="49.5" x14ac:dyDescent="0.25">
      <c r="B242" s="204">
        <v>30115</v>
      </c>
      <c r="C242" s="205" t="s">
        <v>679</v>
      </c>
      <c r="D242" s="205" t="s">
        <v>680</v>
      </c>
    </row>
    <row r="243" spans="2:4" s="203" customFormat="1" ht="49.5" x14ac:dyDescent="0.25">
      <c r="B243" s="204">
        <v>30116</v>
      </c>
      <c r="C243" s="205" t="s">
        <v>681</v>
      </c>
      <c r="D243" s="205" t="s">
        <v>682</v>
      </c>
    </row>
    <row r="244" spans="2:4" s="203" customFormat="1" ht="49.5" x14ac:dyDescent="0.25">
      <c r="B244" s="204">
        <v>30117</v>
      </c>
      <c r="C244" s="205" t="s">
        <v>683</v>
      </c>
      <c r="D244" s="205" t="s">
        <v>684</v>
      </c>
    </row>
    <row r="245" spans="2:4" s="203" customFormat="1" ht="49.5" x14ac:dyDescent="0.25">
      <c r="B245" s="204">
        <v>30118</v>
      </c>
      <c r="C245" s="205" t="s">
        <v>685</v>
      </c>
      <c r="D245" s="205" t="s">
        <v>686</v>
      </c>
    </row>
    <row r="246" spans="2:4" s="203" customFormat="1" ht="49.5" x14ac:dyDescent="0.25">
      <c r="B246" s="204">
        <v>30119</v>
      </c>
      <c r="C246" s="205" t="s">
        <v>687</v>
      </c>
      <c r="D246" s="205" t="s">
        <v>688</v>
      </c>
    </row>
    <row r="247" spans="2:4" s="203" customFormat="1" ht="49.5" x14ac:dyDescent="0.25">
      <c r="B247" s="204">
        <v>30120</v>
      </c>
      <c r="C247" s="205" t="s">
        <v>689</v>
      </c>
      <c r="D247" s="205" t="s">
        <v>690</v>
      </c>
    </row>
    <row r="248" spans="2:4" s="203" customFormat="1" ht="49.5" x14ac:dyDescent="0.25">
      <c r="B248" s="204">
        <v>30121</v>
      </c>
      <c r="C248" s="205" t="s">
        <v>691</v>
      </c>
      <c r="D248" s="205" t="s">
        <v>692</v>
      </c>
    </row>
    <row r="249" spans="2:4" s="203" customFormat="1" ht="49.5" x14ac:dyDescent="0.25">
      <c r="B249" s="204">
        <v>30122</v>
      </c>
      <c r="C249" s="205" t="s">
        <v>693</v>
      </c>
      <c r="D249" s="205" t="s">
        <v>694</v>
      </c>
    </row>
    <row r="250" spans="2:4" s="203" customFormat="1" ht="49.5" x14ac:dyDescent="0.25">
      <c r="B250" s="204">
        <v>30123</v>
      </c>
      <c r="C250" s="205" t="s">
        <v>695</v>
      </c>
      <c r="D250" s="205" t="s">
        <v>696</v>
      </c>
    </row>
    <row r="251" spans="2:4" s="203" customFormat="1" ht="49.5" x14ac:dyDescent="0.25">
      <c r="B251" s="204">
        <v>30124</v>
      </c>
      <c r="C251" s="205" t="s">
        <v>697</v>
      </c>
      <c r="D251" s="205" t="s">
        <v>698</v>
      </c>
    </row>
    <row r="252" spans="2:4" s="203" customFormat="1" ht="49.5" x14ac:dyDescent="0.25">
      <c r="B252" s="204">
        <v>30125</v>
      </c>
      <c r="C252" s="205" t="s">
        <v>699</v>
      </c>
      <c r="D252" s="205" t="s">
        <v>700</v>
      </c>
    </row>
    <row r="253" spans="2:4" s="203" customFormat="1" ht="49.5" x14ac:dyDescent="0.25">
      <c r="B253" s="204">
        <v>30126</v>
      </c>
      <c r="C253" s="205" t="s">
        <v>701</v>
      </c>
      <c r="D253" s="205" t="s">
        <v>702</v>
      </c>
    </row>
    <row r="254" spans="2:4" s="203" customFormat="1" ht="49.5" x14ac:dyDescent="0.25">
      <c r="B254" s="204">
        <v>30127</v>
      </c>
      <c r="C254" s="205" t="s">
        <v>703</v>
      </c>
      <c r="D254" s="205" t="s">
        <v>704</v>
      </c>
    </row>
    <row r="255" spans="2:4" s="203" customFormat="1" ht="49.5" x14ac:dyDescent="0.25">
      <c r="B255" s="204">
        <v>30128</v>
      </c>
      <c r="C255" s="205" t="s">
        <v>705</v>
      </c>
      <c r="D255" s="205" t="s">
        <v>706</v>
      </c>
    </row>
    <row r="256" spans="2:4" s="203" customFormat="1" ht="49.5" x14ac:dyDescent="0.25">
      <c r="B256" s="204">
        <v>30129</v>
      </c>
      <c r="C256" s="205" t="s">
        <v>707</v>
      </c>
      <c r="D256" s="205" t="s">
        <v>708</v>
      </c>
    </row>
    <row r="257" spans="2:4" s="203" customFormat="1" ht="49.5" x14ac:dyDescent="0.25">
      <c r="B257" s="204">
        <v>30130</v>
      </c>
      <c r="C257" s="205" t="s">
        <v>709</v>
      </c>
      <c r="D257" s="205" t="s">
        <v>710</v>
      </c>
    </row>
    <row r="258" spans="2:4" s="203" customFormat="1" ht="49.5" x14ac:dyDescent="0.25">
      <c r="B258" s="204">
        <v>30131</v>
      </c>
      <c r="C258" s="205" t="s">
        <v>711</v>
      </c>
      <c r="D258" s="205" t="s">
        <v>712</v>
      </c>
    </row>
    <row r="259" spans="2:4" s="203" customFormat="1" ht="49.5" x14ac:dyDescent="0.25">
      <c r="B259" s="204">
        <v>30132</v>
      </c>
      <c r="C259" s="205" t="s">
        <v>713</v>
      </c>
      <c r="D259" s="205" t="s">
        <v>714</v>
      </c>
    </row>
    <row r="260" spans="2:4" s="203" customFormat="1" ht="49.5" x14ac:dyDescent="0.25">
      <c r="B260" s="204">
        <v>30133</v>
      </c>
      <c r="C260" s="205" t="s">
        <v>715</v>
      </c>
      <c r="D260" s="205" t="s">
        <v>716</v>
      </c>
    </row>
    <row r="261" spans="2:4" s="203" customFormat="1" ht="49.5" x14ac:dyDescent="0.25">
      <c r="B261" s="204">
        <v>30134</v>
      </c>
      <c r="C261" s="205" t="s">
        <v>717</v>
      </c>
      <c r="D261" s="205" t="s">
        <v>718</v>
      </c>
    </row>
    <row r="262" spans="2:4" s="203" customFormat="1" ht="49.5" x14ac:dyDescent="0.25">
      <c r="B262" s="204">
        <v>30135</v>
      </c>
      <c r="C262" s="205" t="s">
        <v>719</v>
      </c>
      <c r="D262" s="205" t="s">
        <v>720</v>
      </c>
    </row>
    <row r="263" spans="2:4" s="203" customFormat="1" ht="66" x14ac:dyDescent="0.25">
      <c r="B263" s="204">
        <v>30136</v>
      </c>
      <c r="C263" s="205" t="s">
        <v>721</v>
      </c>
      <c r="D263" s="205" t="s">
        <v>722</v>
      </c>
    </row>
    <row r="264" spans="2:4" s="203" customFormat="1" ht="49.5" x14ac:dyDescent="0.25">
      <c r="B264" s="204">
        <v>30137</v>
      </c>
      <c r="C264" s="205" t="s">
        <v>723</v>
      </c>
      <c r="D264" s="205" t="s">
        <v>724</v>
      </c>
    </row>
    <row r="265" spans="2:4" s="203" customFormat="1" ht="66" x14ac:dyDescent="0.25">
      <c r="B265" s="204">
        <v>30138</v>
      </c>
      <c r="C265" s="205" t="s">
        <v>725</v>
      </c>
      <c r="D265" s="205" t="s">
        <v>726</v>
      </c>
    </row>
    <row r="266" spans="2:4" s="203" customFormat="1" ht="49.5" x14ac:dyDescent="0.25">
      <c r="B266" s="204">
        <v>30139</v>
      </c>
      <c r="C266" s="205" t="s">
        <v>727</v>
      </c>
      <c r="D266" s="205" t="s">
        <v>728</v>
      </c>
    </row>
    <row r="267" spans="2:4" s="203" customFormat="1" ht="49.5" x14ac:dyDescent="0.25">
      <c r="B267" s="204">
        <v>30140</v>
      </c>
      <c r="C267" s="205" t="s">
        <v>729</v>
      </c>
      <c r="D267" s="205" t="s">
        <v>730</v>
      </c>
    </row>
    <row r="268" spans="2:4" s="203" customFormat="1" ht="49.5" x14ac:dyDescent="0.25">
      <c r="B268" s="204">
        <v>30141</v>
      </c>
      <c r="C268" s="205" t="s">
        <v>731</v>
      </c>
      <c r="D268" s="205" t="s">
        <v>732</v>
      </c>
    </row>
    <row r="269" spans="2:4" s="203" customFormat="1" ht="49.5" x14ac:dyDescent="0.25">
      <c r="B269" s="204">
        <v>30142</v>
      </c>
      <c r="C269" s="205" t="s">
        <v>733</v>
      </c>
      <c r="D269" s="205" t="s">
        <v>734</v>
      </c>
    </row>
    <row r="270" spans="2:4" s="203" customFormat="1" ht="49.5" x14ac:dyDescent="0.25">
      <c r="B270" s="204">
        <v>30143</v>
      </c>
      <c r="C270" s="205" t="s">
        <v>735</v>
      </c>
      <c r="D270" s="205" t="s">
        <v>736</v>
      </c>
    </row>
    <row r="271" spans="2:4" s="203" customFormat="1" ht="49.5" x14ac:dyDescent="0.25">
      <c r="B271" s="204">
        <v>30144</v>
      </c>
      <c r="C271" s="205" t="s">
        <v>737</v>
      </c>
      <c r="D271" s="205" t="s">
        <v>738</v>
      </c>
    </row>
    <row r="272" spans="2:4" s="203" customFormat="1" ht="49.5" x14ac:dyDescent="0.25">
      <c r="B272" s="204">
        <v>30145</v>
      </c>
      <c r="C272" s="205" t="s">
        <v>739</v>
      </c>
      <c r="D272" s="205" t="s">
        <v>740</v>
      </c>
    </row>
    <row r="273" spans="2:4" s="203" customFormat="1" ht="66" x14ac:dyDescent="0.25">
      <c r="B273" s="204">
        <v>30146</v>
      </c>
      <c r="C273" s="205" t="s">
        <v>741</v>
      </c>
      <c r="D273" s="205" t="s">
        <v>742</v>
      </c>
    </row>
    <row r="274" spans="2:4" s="203" customFormat="1" ht="49.5" x14ac:dyDescent="0.25">
      <c r="B274" s="204">
        <v>30147</v>
      </c>
      <c r="C274" s="205" t="s">
        <v>743</v>
      </c>
      <c r="D274" s="205" t="s">
        <v>744</v>
      </c>
    </row>
    <row r="275" spans="2:4" s="203" customFormat="1" ht="49.5" x14ac:dyDescent="0.25">
      <c r="B275" s="204">
        <v>30148</v>
      </c>
      <c r="C275" s="205" t="s">
        <v>745</v>
      </c>
      <c r="D275" s="205" t="s">
        <v>746</v>
      </c>
    </row>
  </sheetData>
  <pageMargins left="0.7" right="0.7" top="0.75" bottom="0.75" header="0.3" footer="0.3"/>
  <pageSetup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0"/>
  <sheetViews>
    <sheetView topLeftCell="A16" zoomScaleNormal="100" workbookViewId="0">
      <selection activeCell="C30" sqref="C30"/>
    </sheetView>
  </sheetViews>
  <sheetFormatPr defaultColWidth="19.42578125" defaultRowHeight="16.5" zeroHeight="1" x14ac:dyDescent="0.25"/>
  <cols>
    <col min="1" max="1" width="3.5703125" style="223" customWidth="1"/>
    <col min="2" max="2" width="1.7109375" style="217" customWidth="1"/>
    <col min="3" max="3" width="95.140625" style="217" customWidth="1"/>
    <col min="4" max="4" width="11.85546875" style="217" customWidth="1"/>
    <col min="5" max="5" width="13.5703125" style="217" customWidth="1"/>
    <col min="6" max="6" width="15" style="217" customWidth="1"/>
    <col min="7" max="7" width="1.7109375" style="223" customWidth="1"/>
    <col min="8" max="9" width="12.7109375" style="217" customWidth="1"/>
    <col min="10" max="10" width="12.140625" style="217" customWidth="1"/>
    <col min="11" max="11" width="1.7109375" style="223" customWidth="1"/>
    <col min="12" max="12" width="14.42578125" style="217" customWidth="1"/>
    <col min="13" max="13" width="13.140625" style="217" customWidth="1"/>
    <col min="14" max="14" width="14.5703125" style="217" customWidth="1"/>
    <col min="15" max="15" width="20.28515625" style="217" customWidth="1"/>
    <col min="16" max="16384" width="19.42578125" style="246"/>
  </cols>
  <sheetData>
    <row r="1" spans="1:16" x14ac:dyDescent="0.25">
      <c r="B1" s="223"/>
      <c r="C1" s="223"/>
      <c r="D1" s="223"/>
      <c r="E1" s="223"/>
      <c r="F1" s="223"/>
      <c r="H1" s="223"/>
      <c r="I1" s="223"/>
      <c r="J1" s="223"/>
      <c r="L1" s="223"/>
      <c r="M1" s="223"/>
      <c r="N1" s="223"/>
      <c r="O1" s="223"/>
    </row>
    <row r="2" spans="1:16" x14ac:dyDescent="0.25">
      <c r="B2" s="223"/>
      <c r="C2" s="223"/>
      <c r="D2" s="223"/>
      <c r="E2" s="223"/>
      <c r="F2" s="223"/>
      <c r="H2" s="223"/>
      <c r="I2" s="223"/>
      <c r="J2" s="223"/>
      <c r="L2" s="223"/>
      <c r="M2" s="223"/>
      <c r="N2" s="223"/>
      <c r="O2" s="223"/>
    </row>
    <row r="3" spans="1:16" s="223" customFormat="1" ht="30" customHeight="1" x14ac:dyDescent="0.25">
      <c r="A3" s="248"/>
      <c r="B3" s="228" t="s">
        <v>827</v>
      </c>
      <c r="C3" s="228"/>
      <c r="D3" s="228"/>
      <c r="E3" s="228"/>
      <c r="F3" s="228"/>
      <c r="G3" s="229"/>
      <c r="H3" s="212"/>
      <c r="I3" s="212"/>
      <c r="J3" s="212"/>
      <c r="K3" s="224"/>
      <c r="L3" s="212"/>
      <c r="M3" s="212"/>
      <c r="N3" s="212"/>
      <c r="O3" s="212"/>
      <c r="P3" s="248"/>
    </row>
    <row r="4" spans="1:16" s="6" customFormat="1" ht="15" customHeight="1" x14ac:dyDescent="0.25">
      <c r="B4" s="5"/>
    </row>
    <row r="5" spans="1:16" s="1" customFormat="1" x14ac:dyDescent="0.3">
      <c r="B5" s="7" t="s">
        <v>1</v>
      </c>
      <c r="C5" s="8"/>
      <c r="E5" s="9"/>
    </row>
    <row r="6" spans="1:16" s="1" customFormat="1" ht="26.25" x14ac:dyDescent="0.4">
      <c r="A6" s="386"/>
      <c r="B6" s="387" t="s">
        <v>200</v>
      </c>
      <c r="C6" s="11"/>
      <c r="D6" s="12"/>
      <c r="E6" s="13"/>
      <c r="F6" s="13"/>
      <c r="G6" s="13"/>
      <c r="H6" s="13"/>
      <c r="I6" s="13"/>
      <c r="J6" s="13"/>
      <c r="K6" s="14"/>
      <c r="L6" s="386"/>
      <c r="M6" s="386"/>
      <c r="N6" s="386"/>
      <c r="O6" s="386"/>
      <c r="P6" s="386"/>
    </row>
    <row r="7" spans="1:16" ht="30" customHeight="1" x14ac:dyDescent="0.3">
      <c r="B7" s="300" t="s">
        <v>828</v>
      </c>
      <c r="C7" s="213"/>
      <c r="D7" s="213"/>
      <c r="E7" s="213"/>
      <c r="F7" s="213"/>
      <c r="G7" s="221"/>
      <c r="H7" s="213"/>
      <c r="I7" s="213"/>
      <c r="J7" s="213"/>
      <c r="K7" s="221"/>
      <c r="L7" s="213"/>
      <c r="M7" s="213"/>
      <c r="N7" s="213"/>
      <c r="O7" s="213"/>
    </row>
    <row r="8" spans="1:16" ht="15" customHeight="1" thickBot="1" x14ac:dyDescent="0.3">
      <c r="B8" s="213"/>
      <c r="C8" s="213"/>
      <c r="D8" s="213"/>
      <c r="E8" s="213"/>
      <c r="F8" s="213"/>
      <c r="G8" s="221"/>
      <c r="H8" s="213"/>
      <c r="I8" s="213"/>
      <c r="J8" s="213"/>
      <c r="K8" s="221"/>
      <c r="L8" s="213"/>
      <c r="M8" s="213"/>
      <c r="N8" s="213"/>
      <c r="O8" s="213"/>
    </row>
    <row r="9" spans="1:16" s="223" customFormat="1" ht="15" customHeight="1" x14ac:dyDescent="0.3">
      <c r="B9" s="213"/>
      <c r="C9" s="399"/>
      <c r="D9" s="410" t="s">
        <v>46</v>
      </c>
      <c r="E9" s="411"/>
      <c r="F9" s="411"/>
      <c r="G9" s="392"/>
      <c r="H9" s="412" t="s">
        <v>748</v>
      </c>
      <c r="I9" s="412"/>
      <c r="J9" s="412"/>
      <c r="K9" s="392"/>
      <c r="L9" s="412" t="s">
        <v>749</v>
      </c>
      <c r="M9" s="412"/>
      <c r="N9" s="412"/>
      <c r="O9" s="413"/>
    </row>
    <row r="10" spans="1:16" s="223" customFormat="1" ht="30" customHeight="1" thickBot="1" x14ac:dyDescent="0.35">
      <c r="B10" s="213"/>
      <c r="C10" s="400"/>
      <c r="D10" s="266" t="s">
        <v>750</v>
      </c>
      <c r="E10" s="264" t="s">
        <v>751</v>
      </c>
      <c r="F10" s="264" t="s">
        <v>752</v>
      </c>
      <c r="G10" s="393"/>
      <c r="H10" s="264" t="s">
        <v>750</v>
      </c>
      <c r="I10" s="264" t="s">
        <v>751</v>
      </c>
      <c r="J10" s="264" t="s">
        <v>753</v>
      </c>
      <c r="K10" s="393"/>
      <c r="L10" s="264" t="s">
        <v>750</v>
      </c>
      <c r="M10" s="264" t="s">
        <v>751</v>
      </c>
      <c r="N10" s="264" t="s">
        <v>753</v>
      </c>
      <c r="O10" s="265" t="s">
        <v>754</v>
      </c>
    </row>
    <row r="11" spans="1:16" s="223" customFormat="1" ht="27" x14ac:dyDescent="0.25">
      <c r="B11" s="213"/>
      <c r="C11" s="260" t="s">
        <v>849</v>
      </c>
      <c r="D11" s="267"/>
      <c r="E11" s="251"/>
      <c r="F11" s="252"/>
      <c r="G11" s="225"/>
      <c r="H11" s="253"/>
      <c r="I11" s="254"/>
      <c r="J11" s="255">
        <v>1</v>
      </c>
      <c r="K11" s="225"/>
      <c r="L11" s="256"/>
      <c r="M11" s="256"/>
      <c r="N11" s="257">
        <f t="shared" ref="N11:N26" si="0">F11*J11</f>
        <v>0</v>
      </c>
      <c r="O11" s="258">
        <f>N11</f>
        <v>0</v>
      </c>
    </row>
    <row r="12" spans="1:16" s="223" customFormat="1" x14ac:dyDescent="0.25">
      <c r="B12" s="213"/>
      <c r="C12" s="261" t="s">
        <v>755</v>
      </c>
      <c r="D12" s="268"/>
      <c r="E12" s="135"/>
      <c r="F12" s="235"/>
      <c r="G12" s="225"/>
      <c r="H12" s="230"/>
      <c r="I12" s="47"/>
      <c r="J12" s="222">
        <v>1</v>
      </c>
      <c r="K12" s="225"/>
      <c r="L12" s="241"/>
      <c r="M12" s="241"/>
      <c r="N12" s="243">
        <f t="shared" si="0"/>
        <v>0</v>
      </c>
      <c r="O12" s="240">
        <f>N12</f>
        <v>0</v>
      </c>
    </row>
    <row r="13" spans="1:16" s="223" customFormat="1" ht="27" x14ac:dyDescent="0.25">
      <c r="B13" s="213"/>
      <c r="C13" s="261" t="s">
        <v>811</v>
      </c>
      <c r="D13" s="268"/>
      <c r="E13" s="135"/>
      <c r="F13" s="135"/>
      <c r="G13" s="225"/>
      <c r="H13" s="231"/>
      <c r="I13" s="232"/>
      <c r="J13" s="233"/>
      <c r="K13" s="225"/>
      <c r="L13" s="241"/>
      <c r="M13" s="241"/>
      <c r="N13" s="241"/>
      <c r="O13" s="244"/>
    </row>
    <row r="14" spans="1:16" s="223" customFormat="1" x14ac:dyDescent="0.25">
      <c r="B14" s="213"/>
      <c r="C14" s="261" t="s">
        <v>808</v>
      </c>
      <c r="D14" s="269"/>
      <c r="E14" s="34"/>
      <c r="F14" s="235"/>
      <c r="G14" s="225"/>
      <c r="H14" s="227">
        <v>0.95</v>
      </c>
      <c r="I14" s="220">
        <v>0.95</v>
      </c>
      <c r="J14" s="222">
        <v>1</v>
      </c>
      <c r="K14" s="225"/>
      <c r="L14" s="243">
        <f t="shared" ref="L14:L39" si="1">D14*H14</f>
        <v>0</v>
      </c>
      <c r="M14" s="243">
        <f t="shared" ref="M14:M39" si="2">E14*I14</f>
        <v>0</v>
      </c>
      <c r="N14" s="243">
        <f t="shared" si="0"/>
        <v>0</v>
      </c>
      <c r="O14" s="240">
        <f t="shared" ref="O14:O39" si="3">L14+M14+N14</f>
        <v>0</v>
      </c>
    </row>
    <row r="15" spans="1:16" s="223" customFormat="1" x14ac:dyDescent="0.25">
      <c r="B15" s="213"/>
      <c r="C15" s="261" t="s">
        <v>809</v>
      </c>
      <c r="D15" s="269"/>
      <c r="E15" s="34"/>
      <c r="F15" s="235"/>
      <c r="G15" s="225"/>
      <c r="H15" s="227">
        <v>0.95</v>
      </c>
      <c r="I15" s="220">
        <v>0.95</v>
      </c>
      <c r="J15" s="222">
        <v>1</v>
      </c>
      <c r="K15" s="225"/>
      <c r="L15" s="243">
        <f t="shared" si="1"/>
        <v>0</v>
      </c>
      <c r="M15" s="243">
        <f t="shared" si="2"/>
        <v>0</v>
      </c>
      <c r="N15" s="243">
        <f t="shared" si="0"/>
        <v>0</v>
      </c>
      <c r="O15" s="240">
        <f t="shared" si="3"/>
        <v>0</v>
      </c>
    </row>
    <row r="16" spans="1:16" s="223" customFormat="1" x14ac:dyDescent="0.25">
      <c r="B16" s="213"/>
      <c r="C16" s="261" t="s">
        <v>810</v>
      </c>
      <c r="D16" s="268"/>
      <c r="E16" s="135"/>
      <c r="F16" s="135"/>
      <c r="G16" s="225"/>
      <c r="H16" s="231"/>
      <c r="I16" s="232"/>
      <c r="J16" s="233"/>
      <c r="K16" s="225"/>
      <c r="L16" s="241"/>
      <c r="M16" s="241"/>
      <c r="N16" s="241"/>
      <c r="O16" s="244"/>
    </row>
    <row r="17" spans="2:15" s="223" customFormat="1" x14ac:dyDescent="0.25">
      <c r="B17" s="213"/>
      <c r="C17" s="261" t="s">
        <v>808</v>
      </c>
      <c r="D17" s="269"/>
      <c r="E17" s="34"/>
      <c r="F17" s="235"/>
      <c r="G17" s="225"/>
      <c r="H17" s="227">
        <v>0.9</v>
      </c>
      <c r="I17" s="220">
        <v>0.9</v>
      </c>
      <c r="J17" s="222">
        <v>1</v>
      </c>
      <c r="K17" s="225"/>
      <c r="L17" s="243">
        <f t="shared" si="1"/>
        <v>0</v>
      </c>
      <c r="M17" s="243">
        <f t="shared" si="2"/>
        <v>0</v>
      </c>
      <c r="N17" s="243">
        <f t="shared" si="0"/>
        <v>0</v>
      </c>
      <c r="O17" s="240">
        <f t="shared" si="3"/>
        <v>0</v>
      </c>
    </row>
    <row r="18" spans="2:15" s="223" customFormat="1" x14ac:dyDescent="0.25">
      <c r="B18" s="213"/>
      <c r="C18" s="261" t="s">
        <v>809</v>
      </c>
      <c r="D18" s="269"/>
      <c r="E18" s="34"/>
      <c r="F18" s="235"/>
      <c r="G18" s="225"/>
      <c r="H18" s="227">
        <v>0.9</v>
      </c>
      <c r="I18" s="220">
        <v>0.9</v>
      </c>
      <c r="J18" s="222">
        <v>1</v>
      </c>
      <c r="K18" s="225"/>
      <c r="L18" s="243">
        <f t="shared" si="1"/>
        <v>0</v>
      </c>
      <c r="M18" s="243">
        <f t="shared" si="2"/>
        <v>0</v>
      </c>
      <c r="N18" s="243">
        <f t="shared" si="0"/>
        <v>0</v>
      </c>
      <c r="O18" s="240">
        <f t="shared" si="3"/>
        <v>0</v>
      </c>
    </row>
    <row r="19" spans="2:15" s="223" customFormat="1" x14ac:dyDescent="0.25">
      <c r="B19" s="213"/>
      <c r="C19" s="261" t="s">
        <v>805</v>
      </c>
      <c r="D19" s="270"/>
      <c r="E19" s="236"/>
      <c r="F19" s="237"/>
      <c r="G19" s="225"/>
      <c r="H19" s="231"/>
      <c r="I19" s="232"/>
      <c r="J19" s="233"/>
      <c r="K19" s="225"/>
      <c r="L19" s="241"/>
      <c r="M19" s="241"/>
      <c r="N19" s="241"/>
      <c r="O19" s="244"/>
    </row>
    <row r="20" spans="2:15" s="223" customFormat="1" ht="15" customHeight="1" x14ac:dyDescent="0.25">
      <c r="B20" s="213"/>
      <c r="C20" s="261" t="s">
        <v>806</v>
      </c>
      <c r="D20" s="269"/>
      <c r="E20" s="34"/>
      <c r="F20" s="235"/>
      <c r="G20" s="225"/>
      <c r="H20" s="227">
        <v>0.5</v>
      </c>
      <c r="I20" s="220">
        <v>0.5</v>
      </c>
      <c r="J20" s="222">
        <v>1</v>
      </c>
      <c r="K20" s="225"/>
      <c r="L20" s="243">
        <f t="shared" si="1"/>
        <v>0</v>
      </c>
      <c r="M20" s="243">
        <f t="shared" si="2"/>
        <v>0</v>
      </c>
      <c r="N20" s="243">
        <f t="shared" si="0"/>
        <v>0</v>
      </c>
      <c r="O20" s="240">
        <f t="shared" si="3"/>
        <v>0</v>
      </c>
    </row>
    <row r="21" spans="2:15" s="223" customFormat="1" ht="27" x14ac:dyDescent="0.25">
      <c r="B21" s="213"/>
      <c r="C21" s="262" t="s">
        <v>812</v>
      </c>
      <c r="D21" s="269"/>
      <c r="E21" s="34"/>
      <c r="F21" s="235"/>
      <c r="G21" s="225"/>
      <c r="H21" s="227">
        <v>0.5</v>
      </c>
      <c r="I21" s="220">
        <v>0.5</v>
      </c>
      <c r="J21" s="222">
        <v>1</v>
      </c>
      <c r="K21" s="225"/>
      <c r="L21" s="243">
        <f t="shared" si="1"/>
        <v>0</v>
      </c>
      <c r="M21" s="243">
        <f t="shared" si="2"/>
        <v>0</v>
      </c>
      <c r="N21" s="243">
        <f t="shared" si="0"/>
        <v>0</v>
      </c>
      <c r="O21" s="240">
        <f t="shared" si="3"/>
        <v>0</v>
      </c>
    </row>
    <row r="22" spans="2:15" s="223" customFormat="1" x14ac:dyDescent="0.25">
      <c r="B22" s="213"/>
      <c r="C22" s="262" t="s">
        <v>807</v>
      </c>
      <c r="D22" s="269"/>
      <c r="E22" s="34"/>
      <c r="F22" s="235"/>
      <c r="G22" s="225"/>
      <c r="H22" s="227">
        <v>0</v>
      </c>
      <c r="I22" s="220">
        <v>0.5</v>
      </c>
      <c r="J22" s="222">
        <v>1</v>
      </c>
      <c r="K22" s="225"/>
      <c r="L22" s="243">
        <f t="shared" si="1"/>
        <v>0</v>
      </c>
      <c r="M22" s="243">
        <f t="shared" si="2"/>
        <v>0</v>
      </c>
      <c r="N22" s="243">
        <f t="shared" si="0"/>
        <v>0</v>
      </c>
      <c r="O22" s="240">
        <f t="shared" si="3"/>
        <v>0</v>
      </c>
    </row>
    <row r="23" spans="2:15" s="223" customFormat="1" ht="15" customHeight="1" x14ac:dyDescent="0.25">
      <c r="B23" s="213"/>
      <c r="C23" s="262" t="s">
        <v>813</v>
      </c>
      <c r="D23" s="268"/>
      <c r="E23" s="135"/>
      <c r="F23" s="135"/>
      <c r="G23" s="225"/>
      <c r="H23" s="218"/>
      <c r="I23" s="218"/>
      <c r="J23" s="218"/>
      <c r="K23" s="225"/>
      <c r="L23" s="241"/>
      <c r="M23" s="241"/>
      <c r="N23" s="241"/>
      <c r="O23" s="244"/>
    </row>
    <row r="24" spans="2:15" s="223" customFormat="1" ht="15" customHeight="1" x14ac:dyDescent="0.25">
      <c r="B24" s="213"/>
      <c r="C24" s="262" t="s">
        <v>814</v>
      </c>
      <c r="D24" s="269"/>
      <c r="E24" s="34"/>
      <c r="F24" s="235"/>
      <c r="G24" s="225"/>
      <c r="H24" s="227">
        <v>0</v>
      </c>
      <c r="I24" s="220">
        <v>0.5</v>
      </c>
      <c r="J24" s="222">
        <v>1</v>
      </c>
      <c r="K24" s="225"/>
      <c r="L24" s="243">
        <f t="shared" si="1"/>
        <v>0</v>
      </c>
      <c r="M24" s="243">
        <f t="shared" si="2"/>
        <v>0</v>
      </c>
      <c r="N24" s="243">
        <f t="shared" si="0"/>
        <v>0</v>
      </c>
      <c r="O24" s="240">
        <f t="shared" si="3"/>
        <v>0</v>
      </c>
    </row>
    <row r="25" spans="2:15" s="223" customFormat="1" ht="15" customHeight="1" x14ac:dyDescent="0.25">
      <c r="B25" s="213"/>
      <c r="C25" s="262" t="s">
        <v>815</v>
      </c>
      <c r="D25" s="269"/>
      <c r="E25" s="34"/>
      <c r="F25" s="235"/>
      <c r="G25" s="225"/>
      <c r="H25" s="227">
        <v>0</v>
      </c>
      <c r="I25" s="220">
        <v>0.5</v>
      </c>
      <c r="J25" s="222">
        <v>1</v>
      </c>
      <c r="K25" s="225"/>
      <c r="L25" s="243">
        <f t="shared" si="1"/>
        <v>0</v>
      </c>
      <c r="M25" s="243">
        <f t="shared" si="2"/>
        <v>0</v>
      </c>
      <c r="N25" s="243">
        <f t="shared" si="0"/>
        <v>0</v>
      </c>
      <c r="O25" s="240">
        <f t="shared" si="3"/>
        <v>0</v>
      </c>
    </row>
    <row r="26" spans="2:15" s="223" customFormat="1" ht="15" customHeight="1" x14ac:dyDescent="0.25">
      <c r="B26" s="213"/>
      <c r="C26" s="262" t="s">
        <v>816</v>
      </c>
      <c r="D26" s="269"/>
      <c r="E26" s="34"/>
      <c r="F26" s="235"/>
      <c r="G26" s="225"/>
      <c r="H26" s="227">
        <v>0</v>
      </c>
      <c r="I26" s="220">
        <v>0.5</v>
      </c>
      <c r="J26" s="222">
        <v>1</v>
      </c>
      <c r="K26" s="225"/>
      <c r="L26" s="243">
        <f t="shared" si="1"/>
        <v>0</v>
      </c>
      <c r="M26" s="243">
        <f t="shared" si="2"/>
        <v>0</v>
      </c>
      <c r="N26" s="243">
        <f t="shared" si="0"/>
        <v>0</v>
      </c>
      <c r="O26" s="240">
        <f t="shared" si="3"/>
        <v>0</v>
      </c>
    </row>
    <row r="27" spans="2:15" s="223" customFormat="1" ht="15" customHeight="1" x14ac:dyDescent="0.25">
      <c r="B27" s="213"/>
      <c r="C27" s="262" t="s">
        <v>826</v>
      </c>
      <c r="D27" s="269"/>
      <c r="E27" s="34"/>
      <c r="F27" s="235"/>
      <c r="G27" s="225"/>
      <c r="H27" s="227">
        <v>0</v>
      </c>
      <c r="I27" s="220">
        <v>0.5</v>
      </c>
      <c r="J27" s="222">
        <v>1</v>
      </c>
      <c r="K27" s="225"/>
      <c r="L27" s="243">
        <f t="shared" si="1"/>
        <v>0</v>
      </c>
      <c r="M27" s="243">
        <f t="shared" si="2"/>
        <v>0</v>
      </c>
      <c r="N27" s="243">
        <f t="shared" ref="N27:N39" si="4">F27*J27</f>
        <v>0</v>
      </c>
      <c r="O27" s="240">
        <f t="shared" si="3"/>
        <v>0</v>
      </c>
    </row>
    <row r="28" spans="2:15" s="223" customFormat="1" x14ac:dyDescent="0.25">
      <c r="B28" s="213"/>
      <c r="C28" s="261" t="s">
        <v>817</v>
      </c>
      <c r="D28" s="271"/>
      <c r="E28" s="238"/>
      <c r="F28" s="239"/>
      <c r="G28" s="225"/>
      <c r="H28" s="230"/>
      <c r="I28" s="47"/>
      <c r="J28" s="234"/>
      <c r="K28" s="225"/>
      <c r="L28" s="241"/>
      <c r="M28" s="241"/>
      <c r="N28" s="241"/>
      <c r="O28" s="244"/>
    </row>
    <row r="29" spans="2:15" s="223" customFormat="1" ht="15" customHeight="1" x14ac:dyDescent="0.25">
      <c r="B29" s="213"/>
      <c r="C29" s="262" t="s">
        <v>820</v>
      </c>
      <c r="D29" s="269"/>
      <c r="E29" s="34"/>
      <c r="F29" s="235"/>
      <c r="G29" s="225"/>
      <c r="H29" s="227">
        <v>0</v>
      </c>
      <c r="I29" s="220">
        <v>0.5</v>
      </c>
      <c r="J29" s="222">
        <v>1</v>
      </c>
      <c r="K29" s="225"/>
      <c r="L29" s="243">
        <f t="shared" si="1"/>
        <v>0</v>
      </c>
      <c r="M29" s="243">
        <f t="shared" si="2"/>
        <v>0</v>
      </c>
      <c r="N29" s="243">
        <f t="shared" si="4"/>
        <v>0</v>
      </c>
      <c r="O29" s="240">
        <f t="shared" si="3"/>
        <v>0</v>
      </c>
    </row>
    <row r="30" spans="2:15" s="223" customFormat="1" ht="15" customHeight="1" x14ac:dyDescent="0.25">
      <c r="B30" s="213"/>
      <c r="C30" s="262" t="s">
        <v>819</v>
      </c>
      <c r="D30" s="269"/>
      <c r="E30" s="34"/>
      <c r="F30" s="235"/>
      <c r="G30" s="225"/>
      <c r="H30" s="227">
        <v>0</v>
      </c>
      <c r="I30" s="220">
        <v>0.5</v>
      </c>
      <c r="J30" s="222">
        <v>1</v>
      </c>
      <c r="K30" s="225"/>
      <c r="L30" s="243">
        <f t="shared" si="1"/>
        <v>0</v>
      </c>
      <c r="M30" s="243">
        <f t="shared" si="2"/>
        <v>0</v>
      </c>
      <c r="N30" s="243">
        <f t="shared" si="4"/>
        <v>0</v>
      </c>
      <c r="O30" s="240">
        <f t="shared" si="3"/>
        <v>0</v>
      </c>
    </row>
    <row r="31" spans="2:15" s="223" customFormat="1" ht="15" customHeight="1" x14ac:dyDescent="0.25">
      <c r="B31" s="213"/>
      <c r="C31" s="262" t="s">
        <v>818</v>
      </c>
      <c r="D31" s="269"/>
      <c r="E31" s="34"/>
      <c r="F31" s="235"/>
      <c r="G31" s="225"/>
      <c r="H31" s="227">
        <v>0.5</v>
      </c>
      <c r="I31" s="220">
        <v>0.5</v>
      </c>
      <c r="J31" s="222">
        <v>1</v>
      </c>
      <c r="K31" s="225"/>
      <c r="L31" s="243">
        <f t="shared" si="1"/>
        <v>0</v>
      </c>
      <c r="M31" s="243">
        <f t="shared" si="2"/>
        <v>0</v>
      </c>
      <c r="N31" s="243">
        <f t="shared" si="4"/>
        <v>0</v>
      </c>
      <c r="O31" s="240">
        <f t="shared" si="3"/>
        <v>0</v>
      </c>
    </row>
    <row r="32" spans="2:15" s="223" customFormat="1" ht="15" customHeight="1" x14ac:dyDescent="0.25">
      <c r="B32" s="213"/>
      <c r="C32" s="262" t="s">
        <v>821</v>
      </c>
      <c r="D32" s="269"/>
      <c r="E32" s="34"/>
      <c r="F32" s="235"/>
      <c r="G32" s="225"/>
      <c r="H32" s="227">
        <v>0.5</v>
      </c>
      <c r="I32" s="220">
        <v>0.5</v>
      </c>
      <c r="J32" s="222">
        <v>1</v>
      </c>
      <c r="K32" s="225"/>
      <c r="L32" s="243">
        <f t="shared" si="1"/>
        <v>0</v>
      </c>
      <c r="M32" s="243">
        <f t="shared" si="2"/>
        <v>0</v>
      </c>
      <c r="N32" s="243">
        <f t="shared" si="4"/>
        <v>0</v>
      </c>
      <c r="O32" s="240">
        <f t="shared" si="3"/>
        <v>0</v>
      </c>
    </row>
    <row r="33" spans="2:15" s="223" customFormat="1" ht="15" customHeight="1" x14ac:dyDescent="0.25">
      <c r="B33" s="213"/>
      <c r="C33" s="262" t="s">
        <v>822</v>
      </c>
      <c r="D33" s="269"/>
      <c r="E33" s="34"/>
      <c r="F33" s="235"/>
      <c r="G33" s="225"/>
      <c r="H33" s="227">
        <v>0</v>
      </c>
      <c r="I33" s="220">
        <v>0.5</v>
      </c>
      <c r="J33" s="222">
        <v>1</v>
      </c>
      <c r="K33" s="225"/>
      <c r="L33" s="243">
        <f t="shared" si="1"/>
        <v>0</v>
      </c>
      <c r="M33" s="243">
        <f t="shared" si="2"/>
        <v>0</v>
      </c>
      <c r="N33" s="243">
        <f t="shared" si="4"/>
        <v>0</v>
      </c>
      <c r="O33" s="240">
        <f t="shared" si="3"/>
        <v>0</v>
      </c>
    </row>
    <row r="34" spans="2:15" s="223" customFormat="1" ht="15" customHeight="1" x14ac:dyDescent="0.25">
      <c r="B34" s="213"/>
      <c r="C34" s="262" t="s">
        <v>813</v>
      </c>
      <c r="D34" s="270"/>
      <c r="E34" s="236"/>
      <c r="F34" s="237"/>
      <c r="G34" s="225"/>
      <c r="H34" s="231"/>
      <c r="I34" s="232"/>
      <c r="J34" s="233"/>
      <c r="K34" s="225"/>
      <c r="L34" s="241"/>
      <c r="M34" s="241"/>
      <c r="N34" s="241"/>
      <c r="O34" s="244"/>
    </row>
    <row r="35" spans="2:15" s="223" customFormat="1" ht="15" customHeight="1" x14ac:dyDescent="0.25">
      <c r="B35" s="213"/>
      <c r="C35" s="262" t="s">
        <v>823</v>
      </c>
      <c r="D35" s="269"/>
      <c r="E35" s="34"/>
      <c r="F35" s="235"/>
      <c r="G35" s="225"/>
      <c r="H35" s="227">
        <v>0</v>
      </c>
      <c r="I35" s="220">
        <v>0.5</v>
      </c>
      <c r="J35" s="222">
        <v>1</v>
      </c>
      <c r="K35" s="225"/>
      <c r="L35" s="243">
        <f t="shared" si="1"/>
        <v>0</v>
      </c>
      <c r="M35" s="243">
        <f t="shared" si="2"/>
        <v>0</v>
      </c>
      <c r="N35" s="243">
        <f t="shared" si="4"/>
        <v>0</v>
      </c>
      <c r="O35" s="240">
        <f t="shared" si="3"/>
        <v>0</v>
      </c>
    </row>
    <row r="36" spans="2:15" s="223" customFormat="1" ht="15" customHeight="1" x14ac:dyDescent="0.25">
      <c r="B36" s="213"/>
      <c r="C36" s="262" t="s">
        <v>824</v>
      </c>
      <c r="D36" s="269"/>
      <c r="E36" s="34"/>
      <c r="F36" s="235"/>
      <c r="G36" s="225"/>
      <c r="H36" s="227">
        <v>0</v>
      </c>
      <c r="I36" s="220">
        <v>0.5</v>
      </c>
      <c r="J36" s="222">
        <v>1</v>
      </c>
      <c r="K36" s="225"/>
      <c r="L36" s="243">
        <f t="shared" si="1"/>
        <v>0</v>
      </c>
      <c r="M36" s="243">
        <f t="shared" si="2"/>
        <v>0</v>
      </c>
      <c r="N36" s="243">
        <f t="shared" si="4"/>
        <v>0</v>
      </c>
      <c r="O36" s="240">
        <f t="shared" si="3"/>
        <v>0</v>
      </c>
    </row>
    <row r="37" spans="2:15" s="223" customFormat="1" ht="15" customHeight="1" x14ac:dyDescent="0.25">
      <c r="B37" s="213"/>
      <c r="C37" s="262" t="s">
        <v>825</v>
      </c>
      <c r="D37" s="269"/>
      <c r="E37" s="34"/>
      <c r="F37" s="235"/>
      <c r="G37" s="225"/>
      <c r="H37" s="227">
        <v>0</v>
      </c>
      <c r="I37" s="220">
        <v>0.5</v>
      </c>
      <c r="J37" s="222">
        <v>1</v>
      </c>
      <c r="K37" s="225"/>
      <c r="L37" s="243">
        <f t="shared" si="1"/>
        <v>0</v>
      </c>
      <c r="M37" s="243">
        <f t="shared" si="2"/>
        <v>0</v>
      </c>
      <c r="N37" s="243">
        <f t="shared" si="4"/>
        <v>0</v>
      </c>
      <c r="O37" s="240">
        <f t="shared" si="3"/>
        <v>0</v>
      </c>
    </row>
    <row r="38" spans="2:15" s="223" customFormat="1" ht="15" customHeight="1" x14ac:dyDescent="0.25">
      <c r="B38" s="213"/>
      <c r="C38" s="262" t="s">
        <v>826</v>
      </c>
      <c r="D38" s="269"/>
      <c r="E38" s="34"/>
      <c r="F38" s="235"/>
      <c r="G38" s="225"/>
      <c r="H38" s="227">
        <v>0</v>
      </c>
      <c r="I38" s="220">
        <v>0.5</v>
      </c>
      <c r="J38" s="222">
        <v>1</v>
      </c>
      <c r="K38" s="225"/>
      <c r="L38" s="243">
        <f t="shared" si="1"/>
        <v>0</v>
      </c>
      <c r="M38" s="243">
        <f t="shared" si="2"/>
        <v>0</v>
      </c>
      <c r="N38" s="243">
        <f t="shared" si="4"/>
        <v>0</v>
      </c>
      <c r="O38" s="240">
        <f t="shared" si="3"/>
        <v>0</v>
      </c>
    </row>
    <row r="39" spans="2:15" s="223" customFormat="1" ht="17.25" thickBot="1" x14ac:dyDescent="0.3">
      <c r="B39" s="213"/>
      <c r="C39" s="263" t="s">
        <v>756</v>
      </c>
      <c r="D39" s="272"/>
      <c r="E39" s="273"/>
      <c r="F39" s="274"/>
      <c r="G39" s="275"/>
      <c r="H39" s="276">
        <v>0</v>
      </c>
      <c r="I39" s="277">
        <v>0.5</v>
      </c>
      <c r="J39" s="278">
        <v>1</v>
      </c>
      <c r="K39" s="275"/>
      <c r="L39" s="279">
        <f t="shared" si="1"/>
        <v>0</v>
      </c>
      <c r="M39" s="279">
        <f t="shared" si="2"/>
        <v>0</v>
      </c>
      <c r="N39" s="279">
        <f t="shared" si="4"/>
        <v>0</v>
      </c>
      <c r="O39" s="280">
        <f t="shared" si="3"/>
        <v>0</v>
      </c>
    </row>
    <row r="40" spans="2:15" s="223" customFormat="1" ht="22.5" customHeight="1" thickBot="1" x14ac:dyDescent="0.3">
      <c r="B40" s="213"/>
      <c r="C40" s="389" t="s">
        <v>829</v>
      </c>
      <c r="D40" s="390"/>
      <c r="E40" s="390"/>
      <c r="F40" s="390"/>
      <c r="G40" s="390"/>
      <c r="H40" s="390"/>
      <c r="I40" s="390"/>
      <c r="J40" s="390"/>
      <c r="K40" s="390"/>
      <c r="L40" s="390"/>
      <c r="M40" s="390"/>
      <c r="N40" s="391"/>
      <c r="O40" s="259">
        <f>SUM(O11:O39)</f>
        <v>0</v>
      </c>
    </row>
    <row r="41" spans="2:15" s="223" customFormat="1" ht="15" customHeight="1" x14ac:dyDescent="0.25">
      <c r="B41" s="213"/>
      <c r="C41" s="213"/>
      <c r="D41" s="245"/>
      <c r="E41" s="245"/>
      <c r="F41" s="245"/>
      <c r="G41" s="221"/>
      <c r="H41" s="213"/>
      <c r="I41" s="213"/>
      <c r="J41" s="213"/>
      <c r="K41" s="221"/>
      <c r="L41" s="213"/>
      <c r="M41" s="213"/>
      <c r="N41" s="213"/>
      <c r="O41" s="213"/>
    </row>
    <row r="42" spans="2:15" ht="45" customHeight="1" x14ac:dyDescent="0.3">
      <c r="B42" s="300" t="s">
        <v>757</v>
      </c>
      <c r="C42" s="213"/>
      <c r="D42" s="213"/>
      <c r="E42" s="213"/>
      <c r="F42" s="213"/>
      <c r="G42" s="221"/>
      <c r="H42" s="213"/>
      <c r="I42" s="213"/>
      <c r="J42" s="213"/>
      <c r="K42" s="221"/>
      <c r="L42" s="213"/>
      <c r="M42" s="213"/>
      <c r="N42" s="213"/>
      <c r="O42" s="213"/>
    </row>
    <row r="43" spans="2:15" ht="30" customHeight="1" x14ac:dyDescent="0.3">
      <c r="B43" s="247" t="s">
        <v>758</v>
      </c>
      <c r="C43" s="214"/>
      <c r="D43" s="215"/>
      <c r="E43" s="23"/>
      <c r="F43" s="213"/>
      <c r="G43" s="221"/>
      <c r="H43" s="213"/>
      <c r="I43" s="213"/>
      <c r="J43" s="213"/>
      <c r="K43" s="221"/>
      <c r="L43" s="213"/>
      <c r="M43" s="213"/>
      <c r="N43" s="213"/>
      <c r="O43" s="213"/>
    </row>
    <row r="44" spans="2:15" ht="15" customHeight="1" thickBot="1" x14ac:dyDescent="0.3">
      <c r="B44" s="213"/>
      <c r="C44" s="213"/>
      <c r="D44" s="213"/>
      <c r="E44" s="213"/>
      <c r="F44" s="213"/>
      <c r="G44" s="221"/>
      <c r="H44" s="213"/>
      <c r="I44" s="213"/>
      <c r="J44" s="213"/>
      <c r="K44" s="221"/>
      <c r="L44" s="213"/>
      <c r="M44" s="213"/>
      <c r="N44" s="213"/>
      <c r="O44" s="213"/>
    </row>
    <row r="45" spans="2:15" ht="18" customHeight="1" thickBot="1" x14ac:dyDescent="0.35">
      <c r="B45" s="213"/>
      <c r="C45" s="399"/>
      <c r="D45" s="401" t="s">
        <v>46</v>
      </c>
      <c r="E45" s="402"/>
      <c r="F45" s="403"/>
      <c r="G45" s="376"/>
      <c r="H45" s="404" t="s">
        <v>759</v>
      </c>
      <c r="I45" s="405" t="s">
        <v>760</v>
      </c>
      <c r="J45" s="406" t="s">
        <v>761</v>
      </c>
      <c r="K45" s="376"/>
      <c r="L45" s="407" t="s">
        <v>762</v>
      </c>
      <c r="M45" s="408" t="s">
        <v>763</v>
      </c>
      <c r="N45" s="408" t="s">
        <v>764</v>
      </c>
      <c r="O45" s="409" t="s">
        <v>765</v>
      </c>
    </row>
    <row r="46" spans="2:15" ht="30" customHeight="1" thickBot="1" x14ac:dyDescent="0.3">
      <c r="B46" s="213"/>
      <c r="C46" s="400"/>
      <c r="D46" s="372" t="s">
        <v>750</v>
      </c>
      <c r="E46" s="373" t="s">
        <v>751</v>
      </c>
      <c r="F46" s="375" t="s">
        <v>752</v>
      </c>
      <c r="G46" s="221"/>
      <c r="H46" s="372" t="s">
        <v>750</v>
      </c>
      <c r="I46" s="373" t="s">
        <v>751</v>
      </c>
      <c r="J46" s="375" t="s">
        <v>753</v>
      </c>
      <c r="K46" s="221"/>
      <c r="L46" s="372" t="s">
        <v>750</v>
      </c>
      <c r="M46" s="373" t="s">
        <v>751</v>
      </c>
      <c r="N46" s="374" t="s">
        <v>753</v>
      </c>
      <c r="O46" s="368" t="s">
        <v>766</v>
      </c>
    </row>
    <row r="47" spans="2:15" ht="15" customHeight="1" x14ac:dyDescent="0.25">
      <c r="B47" s="213"/>
      <c r="C47" s="260" t="s">
        <v>7</v>
      </c>
      <c r="D47" s="293"/>
      <c r="E47" s="254"/>
      <c r="F47" s="327"/>
      <c r="G47" s="225"/>
      <c r="H47" s="288">
        <v>0</v>
      </c>
      <c r="I47" s="328"/>
      <c r="J47" s="329"/>
      <c r="K47" s="225"/>
      <c r="L47" s="330">
        <f>D47*H47</f>
        <v>0</v>
      </c>
      <c r="M47" s="254"/>
      <c r="N47" s="327"/>
      <c r="O47" s="303">
        <f>L47</f>
        <v>0</v>
      </c>
    </row>
    <row r="48" spans="2:15" ht="15" customHeight="1" x14ac:dyDescent="0.25">
      <c r="B48" s="213"/>
      <c r="C48" s="261" t="s">
        <v>835</v>
      </c>
      <c r="D48" s="361"/>
      <c r="E48" s="362"/>
      <c r="F48" s="363"/>
      <c r="G48" s="225"/>
      <c r="H48" s="231"/>
      <c r="I48" s="232"/>
      <c r="J48" s="233"/>
      <c r="K48" s="225"/>
      <c r="L48" s="364"/>
      <c r="M48" s="365"/>
      <c r="N48" s="366"/>
      <c r="O48" s="369"/>
    </row>
    <row r="49" spans="2:15" x14ac:dyDescent="0.25">
      <c r="B49" s="213"/>
      <c r="C49" s="262" t="s">
        <v>836</v>
      </c>
      <c r="D49" s="294"/>
      <c r="E49" s="219"/>
      <c r="F49" s="226"/>
      <c r="G49" s="225"/>
      <c r="H49" s="227">
        <v>0</v>
      </c>
      <c r="I49" s="220">
        <v>0</v>
      </c>
      <c r="J49" s="222">
        <v>0</v>
      </c>
      <c r="K49" s="225"/>
      <c r="L49" s="330">
        <f t="shared" ref="L49" si="5">D49*H49</f>
        <v>0</v>
      </c>
      <c r="M49" s="242">
        <f>I49*E49</f>
        <v>0</v>
      </c>
      <c r="N49" s="367">
        <f>J49*F49</f>
        <v>0</v>
      </c>
      <c r="O49" s="370">
        <f>L49+M49+N49</f>
        <v>0</v>
      </c>
    </row>
    <row r="50" spans="2:15" x14ac:dyDescent="0.25">
      <c r="B50" s="213"/>
      <c r="C50" s="262" t="s">
        <v>837</v>
      </c>
      <c r="D50" s="294"/>
      <c r="E50" s="219"/>
      <c r="F50" s="226"/>
      <c r="G50" s="225"/>
      <c r="H50" s="227">
        <v>0</v>
      </c>
      <c r="I50" s="220">
        <v>0</v>
      </c>
      <c r="J50" s="222">
        <v>0</v>
      </c>
      <c r="K50" s="225"/>
      <c r="L50" s="330">
        <f t="shared" ref="L50" si="6">D50*H50</f>
        <v>0</v>
      </c>
      <c r="M50" s="242">
        <f>I50*E50</f>
        <v>0</v>
      </c>
      <c r="N50" s="367">
        <f>J50*F50</f>
        <v>0</v>
      </c>
      <c r="O50" s="370">
        <f>L50+M50+N50</f>
        <v>0</v>
      </c>
    </row>
    <row r="51" spans="2:15" ht="15" customHeight="1" x14ac:dyDescent="0.25">
      <c r="B51" s="213"/>
      <c r="C51" s="261" t="s">
        <v>773</v>
      </c>
      <c r="D51" s="295"/>
      <c r="E51" s="47"/>
      <c r="F51" s="234"/>
      <c r="G51" s="225"/>
      <c r="H51" s="230"/>
      <c r="I51" s="47"/>
      <c r="J51" s="234"/>
      <c r="K51" s="225"/>
      <c r="L51" s="230"/>
      <c r="M51" s="47"/>
      <c r="N51" s="234"/>
      <c r="O51" s="371"/>
    </row>
    <row r="52" spans="2:15" ht="27" x14ac:dyDescent="0.25">
      <c r="B52" s="213"/>
      <c r="C52" s="262" t="s">
        <v>774</v>
      </c>
      <c r="D52" s="295"/>
      <c r="E52" s="47"/>
      <c r="F52" s="234"/>
      <c r="G52" s="225"/>
      <c r="H52" s="230"/>
      <c r="I52" s="47"/>
      <c r="J52" s="234"/>
      <c r="K52" s="225"/>
      <c r="L52" s="230"/>
      <c r="M52" s="47"/>
      <c r="N52" s="234"/>
      <c r="O52" s="371"/>
    </row>
    <row r="53" spans="2:15" ht="15" customHeight="1" x14ac:dyDescent="0.25">
      <c r="B53" s="213"/>
      <c r="C53" s="309" t="s">
        <v>767</v>
      </c>
      <c r="D53" s="294"/>
      <c r="E53" s="219"/>
      <c r="F53" s="226"/>
      <c r="G53" s="225"/>
      <c r="H53" s="227">
        <v>0.1</v>
      </c>
      <c r="I53" s="220">
        <v>0.5</v>
      </c>
      <c r="J53" s="222">
        <v>1</v>
      </c>
      <c r="K53" s="225"/>
      <c r="L53" s="384">
        <f>D53*H53</f>
        <v>0</v>
      </c>
      <c r="M53" s="384">
        <f t="shared" ref="M53:N53" si="7">E53*I53</f>
        <v>0</v>
      </c>
      <c r="N53" s="384">
        <f t="shared" si="7"/>
        <v>0</v>
      </c>
      <c r="O53" s="370">
        <f>L53+M53+N53</f>
        <v>0</v>
      </c>
    </row>
    <row r="54" spans="2:15" ht="15" customHeight="1" x14ac:dyDescent="0.25">
      <c r="B54" s="213"/>
      <c r="C54" s="309" t="s">
        <v>768</v>
      </c>
      <c r="D54" s="295"/>
      <c r="E54" s="47"/>
      <c r="F54" s="234"/>
      <c r="G54" s="225"/>
      <c r="H54" s="230"/>
      <c r="I54" s="47"/>
      <c r="J54" s="234"/>
      <c r="K54" s="225"/>
      <c r="L54" s="241"/>
      <c r="M54" s="238"/>
      <c r="N54" s="239"/>
      <c r="O54" s="385"/>
    </row>
    <row r="55" spans="2:15" ht="15" customHeight="1" x14ac:dyDescent="0.25">
      <c r="B55" s="213"/>
      <c r="C55" s="310" t="s">
        <v>769</v>
      </c>
      <c r="D55" s="294"/>
      <c r="E55" s="219"/>
      <c r="F55" s="226"/>
      <c r="G55" s="225"/>
      <c r="H55" s="227">
        <v>0.1</v>
      </c>
      <c r="I55" s="220">
        <v>0.5</v>
      </c>
      <c r="J55" s="222">
        <v>1</v>
      </c>
      <c r="K55" s="225"/>
      <c r="L55" s="384">
        <f>D55*H55</f>
        <v>0</v>
      </c>
      <c r="M55" s="384">
        <f t="shared" ref="M55:N55" si="8">E55*I55</f>
        <v>0</v>
      </c>
      <c r="N55" s="384">
        <f t="shared" si="8"/>
        <v>0</v>
      </c>
      <c r="O55" s="370">
        <f>L55+M55+N55</f>
        <v>0</v>
      </c>
    </row>
    <row r="56" spans="2:15" ht="15" customHeight="1" x14ac:dyDescent="0.25">
      <c r="B56" s="213"/>
      <c r="C56" s="310" t="s">
        <v>770</v>
      </c>
      <c r="D56" s="294"/>
      <c r="E56" s="219"/>
      <c r="F56" s="226"/>
      <c r="G56" s="225"/>
      <c r="H56" s="227">
        <v>0.5</v>
      </c>
      <c r="I56" s="220">
        <v>0.5</v>
      </c>
      <c r="J56" s="222">
        <v>1</v>
      </c>
      <c r="K56" s="225"/>
      <c r="L56" s="384">
        <f t="shared" ref="L56:L57" si="9">D56*H56</f>
        <v>0</v>
      </c>
      <c r="M56" s="384">
        <f t="shared" ref="M56:M57" si="10">E56*I56</f>
        <v>0</v>
      </c>
      <c r="N56" s="384">
        <f t="shared" ref="N56:N57" si="11">F56*J56</f>
        <v>0</v>
      </c>
      <c r="O56" s="370">
        <f t="shared" ref="O56:O57" si="12">L56+M56+N56</f>
        <v>0</v>
      </c>
    </row>
    <row r="57" spans="2:15" ht="15" customHeight="1" x14ac:dyDescent="0.25">
      <c r="B57" s="213"/>
      <c r="C57" s="310" t="s">
        <v>771</v>
      </c>
      <c r="D57" s="294"/>
      <c r="E57" s="219"/>
      <c r="F57" s="226"/>
      <c r="G57" s="225"/>
      <c r="H57" s="227">
        <v>1</v>
      </c>
      <c r="I57" s="220">
        <v>1</v>
      </c>
      <c r="J57" s="222">
        <v>1</v>
      </c>
      <c r="K57" s="225"/>
      <c r="L57" s="384">
        <f t="shared" si="9"/>
        <v>0</v>
      </c>
      <c r="M57" s="384">
        <f t="shared" si="10"/>
        <v>0</v>
      </c>
      <c r="N57" s="384">
        <f t="shared" si="11"/>
        <v>0</v>
      </c>
      <c r="O57" s="370">
        <f t="shared" si="12"/>
        <v>0</v>
      </c>
    </row>
    <row r="58" spans="2:15" x14ac:dyDescent="0.25">
      <c r="B58" s="213"/>
      <c r="C58" s="262" t="s">
        <v>775</v>
      </c>
      <c r="D58" s="295"/>
      <c r="E58" s="47"/>
      <c r="F58" s="234"/>
      <c r="G58" s="225"/>
      <c r="H58" s="230"/>
      <c r="I58" s="47"/>
      <c r="J58" s="234"/>
      <c r="K58" s="225"/>
      <c r="L58" s="241"/>
      <c r="M58" s="238"/>
      <c r="N58" s="239"/>
      <c r="O58" s="385"/>
    </row>
    <row r="59" spans="2:15" ht="15" customHeight="1" x14ac:dyDescent="0.25">
      <c r="B59" s="213"/>
      <c r="C59" s="309" t="s">
        <v>767</v>
      </c>
      <c r="D59" s="294"/>
      <c r="E59" s="219"/>
      <c r="F59" s="226"/>
      <c r="G59" s="225"/>
      <c r="H59" s="227">
        <v>0.15</v>
      </c>
      <c r="I59" s="220">
        <v>0.5</v>
      </c>
      <c r="J59" s="222">
        <v>1</v>
      </c>
      <c r="K59" s="225"/>
      <c r="L59" s="384">
        <f>D59*H59</f>
        <v>0</v>
      </c>
      <c r="M59" s="242">
        <f>E59*I59</f>
        <v>0</v>
      </c>
      <c r="N59" s="367">
        <f>F59*J59</f>
        <v>0</v>
      </c>
      <c r="O59" s="370">
        <f>L59+M59+N59</f>
        <v>0</v>
      </c>
    </row>
    <row r="60" spans="2:15" ht="15" customHeight="1" x14ac:dyDescent="0.25">
      <c r="B60" s="213"/>
      <c r="C60" s="309" t="s">
        <v>768</v>
      </c>
      <c r="D60" s="295"/>
      <c r="E60" s="47"/>
      <c r="F60" s="234"/>
      <c r="G60" s="225"/>
      <c r="H60" s="230"/>
      <c r="I60" s="47"/>
      <c r="J60" s="234"/>
      <c r="K60" s="225"/>
      <c r="L60" s="241"/>
      <c r="M60" s="238"/>
      <c r="N60" s="239"/>
      <c r="O60" s="385"/>
    </row>
    <row r="61" spans="2:15" ht="15" customHeight="1" x14ac:dyDescent="0.25">
      <c r="B61" s="213"/>
      <c r="C61" s="310" t="s">
        <v>769</v>
      </c>
      <c r="D61" s="294"/>
      <c r="E61" s="219"/>
      <c r="F61" s="226"/>
      <c r="G61" s="225"/>
      <c r="H61" s="227">
        <v>0.15</v>
      </c>
      <c r="I61" s="220">
        <v>0.5</v>
      </c>
      <c r="J61" s="222">
        <v>1</v>
      </c>
      <c r="K61" s="225"/>
      <c r="L61" s="384">
        <f>D61*H61</f>
        <v>0</v>
      </c>
      <c r="M61" s="242">
        <f>E61*I61</f>
        <v>0</v>
      </c>
      <c r="N61" s="242">
        <f>F61*J61</f>
        <v>0</v>
      </c>
      <c r="O61" s="370">
        <f>L61+M61+N61</f>
        <v>0</v>
      </c>
    </row>
    <row r="62" spans="2:15" ht="15" customHeight="1" x14ac:dyDescent="0.25">
      <c r="B62" s="213"/>
      <c r="C62" s="310" t="s">
        <v>770</v>
      </c>
      <c r="D62" s="294"/>
      <c r="E62" s="219"/>
      <c r="F62" s="226"/>
      <c r="G62" s="225"/>
      <c r="H62" s="227">
        <v>0.5</v>
      </c>
      <c r="I62" s="220">
        <v>0.5</v>
      </c>
      <c r="J62" s="222">
        <v>1</v>
      </c>
      <c r="K62" s="225"/>
      <c r="L62" s="384">
        <f t="shared" ref="L62:L63" si="13">D62*H62</f>
        <v>0</v>
      </c>
      <c r="M62" s="242">
        <f t="shared" ref="M62:M63" si="14">E62*I62</f>
        <v>0</v>
      </c>
      <c r="N62" s="242">
        <f t="shared" ref="N62:N63" si="15">F62*J62</f>
        <v>0</v>
      </c>
      <c r="O62" s="370">
        <f t="shared" ref="O62:O63" si="16">L62+M62+N62</f>
        <v>0</v>
      </c>
    </row>
    <row r="63" spans="2:15" ht="15" customHeight="1" x14ac:dyDescent="0.25">
      <c r="B63" s="213"/>
      <c r="C63" s="310" t="s">
        <v>771</v>
      </c>
      <c r="D63" s="294"/>
      <c r="E63" s="219"/>
      <c r="F63" s="226"/>
      <c r="G63" s="225"/>
      <c r="H63" s="227">
        <v>1</v>
      </c>
      <c r="I63" s="220">
        <v>1</v>
      </c>
      <c r="J63" s="222">
        <v>1</v>
      </c>
      <c r="K63" s="225"/>
      <c r="L63" s="384">
        <f t="shared" si="13"/>
        <v>0</v>
      </c>
      <c r="M63" s="242">
        <f t="shared" si="14"/>
        <v>0</v>
      </c>
      <c r="N63" s="242">
        <f t="shared" si="15"/>
        <v>0</v>
      </c>
      <c r="O63" s="370">
        <f t="shared" si="16"/>
        <v>0</v>
      </c>
    </row>
    <row r="64" spans="2:15" ht="30" customHeight="1" x14ac:dyDescent="0.25">
      <c r="B64" s="213"/>
      <c r="C64" s="262" t="s">
        <v>776</v>
      </c>
      <c r="D64" s="295"/>
      <c r="E64" s="47"/>
      <c r="F64" s="234"/>
      <c r="G64" s="225"/>
      <c r="H64" s="230"/>
      <c r="I64" s="47"/>
      <c r="J64" s="234"/>
      <c r="K64" s="225"/>
      <c r="L64" s="230"/>
      <c r="M64" s="47"/>
      <c r="N64" s="234"/>
      <c r="O64" s="371"/>
    </row>
    <row r="65" spans="2:15" ht="15" customHeight="1" x14ac:dyDescent="0.25">
      <c r="B65" s="213"/>
      <c r="C65" s="309" t="s">
        <v>767</v>
      </c>
      <c r="D65" s="294"/>
      <c r="E65" s="219"/>
      <c r="F65" s="226"/>
      <c r="G65" s="225"/>
      <c r="H65" s="227">
        <v>0.15</v>
      </c>
      <c r="I65" s="220">
        <v>0.5</v>
      </c>
      <c r="J65" s="222">
        <v>1</v>
      </c>
      <c r="K65" s="225"/>
      <c r="L65" s="384">
        <f>D65*H65</f>
        <v>0</v>
      </c>
      <c r="M65" s="384">
        <f t="shared" ref="M65:N65" si="17">E65*I65</f>
        <v>0</v>
      </c>
      <c r="N65" s="384">
        <f t="shared" si="17"/>
        <v>0</v>
      </c>
      <c r="O65" s="370">
        <f>L65+M65+N65</f>
        <v>0</v>
      </c>
    </row>
    <row r="66" spans="2:15" ht="15" customHeight="1" x14ac:dyDescent="0.25">
      <c r="B66" s="213"/>
      <c r="C66" s="309" t="s">
        <v>768</v>
      </c>
      <c r="D66" s="295"/>
      <c r="E66" s="47"/>
      <c r="F66" s="234"/>
      <c r="G66" s="225"/>
      <c r="H66" s="230"/>
      <c r="I66" s="47"/>
      <c r="J66" s="234"/>
      <c r="K66" s="225"/>
      <c r="L66" s="230"/>
      <c r="M66" s="47"/>
      <c r="N66" s="234"/>
      <c r="O66" s="371"/>
    </row>
    <row r="67" spans="2:15" ht="15" customHeight="1" x14ac:dyDescent="0.25">
      <c r="B67" s="213"/>
      <c r="C67" s="310" t="s">
        <v>769</v>
      </c>
      <c r="D67" s="294"/>
      <c r="E67" s="219"/>
      <c r="F67" s="226"/>
      <c r="G67" s="225"/>
      <c r="H67" s="227">
        <v>0.15</v>
      </c>
      <c r="I67" s="220">
        <v>0.5</v>
      </c>
      <c r="J67" s="222">
        <v>1</v>
      </c>
      <c r="K67" s="225"/>
      <c r="L67" s="384">
        <f>D67*H67</f>
        <v>0</v>
      </c>
      <c r="M67" s="384">
        <f t="shared" ref="M67:N67" si="18">E67*I67</f>
        <v>0</v>
      </c>
      <c r="N67" s="384">
        <f t="shared" si="18"/>
        <v>0</v>
      </c>
      <c r="O67" s="370">
        <f>L67+M67+N67</f>
        <v>0</v>
      </c>
    </row>
    <row r="68" spans="2:15" ht="15" customHeight="1" x14ac:dyDescent="0.25">
      <c r="B68" s="213"/>
      <c r="C68" s="310" t="s">
        <v>770</v>
      </c>
      <c r="D68" s="294"/>
      <c r="E68" s="219"/>
      <c r="F68" s="226"/>
      <c r="G68" s="225"/>
      <c r="H68" s="227">
        <v>0.5</v>
      </c>
      <c r="I68" s="220">
        <v>0.5</v>
      </c>
      <c r="J68" s="222">
        <v>1</v>
      </c>
      <c r="K68" s="225"/>
      <c r="L68" s="384">
        <f t="shared" ref="L68:L69" si="19">D68*H68</f>
        <v>0</v>
      </c>
      <c r="M68" s="384">
        <f t="shared" ref="M68:M69" si="20">E68*I68</f>
        <v>0</v>
      </c>
      <c r="N68" s="384">
        <f t="shared" ref="N68:N69" si="21">F68*J68</f>
        <v>0</v>
      </c>
      <c r="O68" s="370">
        <f t="shared" ref="O68:O69" si="22">L68+M68+N68</f>
        <v>0</v>
      </c>
    </row>
    <row r="69" spans="2:15" ht="15" customHeight="1" x14ac:dyDescent="0.25">
      <c r="B69" s="213"/>
      <c r="C69" s="310" t="s">
        <v>771</v>
      </c>
      <c r="D69" s="294"/>
      <c r="E69" s="219"/>
      <c r="F69" s="226"/>
      <c r="G69" s="225"/>
      <c r="H69" s="227">
        <v>1</v>
      </c>
      <c r="I69" s="220">
        <v>1</v>
      </c>
      <c r="J69" s="222">
        <v>1</v>
      </c>
      <c r="K69" s="225"/>
      <c r="L69" s="384">
        <f t="shared" si="19"/>
        <v>0</v>
      </c>
      <c r="M69" s="384">
        <f t="shared" si="20"/>
        <v>0</v>
      </c>
      <c r="N69" s="384">
        <f t="shared" si="21"/>
        <v>0</v>
      </c>
      <c r="O69" s="370">
        <f t="shared" si="22"/>
        <v>0</v>
      </c>
    </row>
    <row r="70" spans="2:15" ht="30" customHeight="1" x14ac:dyDescent="0.25">
      <c r="B70" s="213"/>
      <c r="C70" s="261" t="s">
        <v>777</v>
      </c>
      <c r="D70" s="295"/>
      <c r="E70" s="47"/>
      <c r="F70" s="234"/>
      <c r="G70" s="225"/>
      <c r="H70" s="230"/>
      <c r="I70" s="47"/>
      <c r="J70" s="234"/>
      <c r="K70" s="225"/>
      <c r="L70" s="230"/>
      <c r="M70" s="47"/>
      <c r="N70" s="234"/>
      <c r="O70" s="371"/>
    </row>
    <row r="71" spans="2:15" ht="15" customHeight="1" x14ac:dyDescent="0.25">
      <c r="B71" s="213"/>
      <c r="C71" s="262" t="s">
        <v>767</v>
      </c>
      <c r="D71" s="294"/>
      <c r="E71" s="219"/>
      <c r="F71" s="226"/>
      <c r="G71" s="225"/>
      <c r="H71" s="227">
        <v>0</v>
      </c>
      <c r="I71" s="220">
        <v>0</v>
      </c>
      <c r="J71" s="222">
        <v>0</v>
      </c>
      <c r="K71" s="225"/>
      <c r="L71" s="384">
        <f>D71*H71</f>
        <v>0</v>
      </c>
      <c r="M71" s="384">
        <f t="shared" ref="M71:N71" si="23">E71*I71</f>
        <v>0</v>
      </c>
      <c r="N71" s="384">
        <f t="shared" si="23"/>
        <v>0</v>
      </c>
      <c r="O71" s="370">
        <f>L71+M71+N71</f>
        <v>0</v>
      </c>
    </row>
    <row r="72" spans="2:15" ht="15" customHeight="1" x14ac:dyDescent="0.25">
      <c r="B72" s="213"/>
      <c r="C72" s="262" t="s">
        <v>768</v>
      </c>
      <c r="D72" s="295"/>
      <c r="E72" s="47"/>
      <c r="F72" s="234"/>
      <c r="G72" s="225"/>
      <c r="H72" s="230"/>
      <c r="I72" s="47"/>
      <c r="J72" s="234"/>
      <c r="K72" s="225"/>
      <c r="L72" s="230"/>
      <c r="M72" s="47"/>
      <c r="N72" s="234"/>
      <c r="O72" s="371"/>
    </row>
    <row r="73" spans="2:15" ht="15" customHeight="1" x14ac:dyDescent="0.25">
      <c r="B73" s="213"/>
      <c r="C73" s="309" t="s">
        <v>769</v>
      </c>
      <c r="D73" s="294"/>
      <c r="E73" s="219"/>
      <c r="F73" s="226"/>
      <c r="G73" s="225"/>
      <c r="H73" s="227">
        <v>0</v>
      </c>
      <c r="I73" s="220">
        <v>0</v>
      </c>
      <c r="J73" s="222">
        <v>0</v>
      </c>
      <c r="K73" s="225"/>
      <c r="L73" s="384">
        <f>D73*H73</f>
        <v>0</v>
      </c>
      <c r="M73" s="384">
        <f t="shared" ref="M73:N73" si="24">E73*I73</f>
        <v>0</v>
      </c>
      <c r="N73" s="384">
        <f t="shared" si="24"/>
        <v>0</v>
      </c>
      <c r="O73" s="370">
        <f>L73+M73+N73</f>
        <v>0</v>
      </c>
    </row>
    <row r="74" spans="2:15" ht="15" customHeight="1" x14ac:dyDescent="0.25">
      <c r="B74" s="213"/>
      <c r="C74" s="309" t="s">
        <v>770</v>
      </c>
      <c r="D74" s="294"/>
      <c r="E74" s="219"/>
      <c r="F74" s="226"/>
      <c r="G74" s="225"/>
      <c r="H74" s="227">
        <v>0.5</v>
      </c>
      <c r="I74" s="220">
        <v>0.5</v>
      </c>
      <c r="J74" s="222">
        <v>0.5</v>
      </c>
      <c r="K74" s="225"/>
      <c r="L74" s="384">
        <f t="shared" ref="L74:L75" si="25">D74*H74</f>
        <v>0</v>
      </c>
      <c r="M74" s="384">
        <f t="shared" ref="M74:M75" si="26">E74*I74</f>
        <v>0</v>
      </c>
      <c r="N74" s="384">
        <f t="shared" ref="N74:N75" si="27">F74*J74</f>
        <v>0</v>
      </c>
      <c r="O74" s="370">
        <f t="shared" ref="O74:O75" si="28">L74+M74+N74</f>
        <v>0</v>
      </c>
    </row>
    <row r="75" spans="2:15" ht="15" customHeight="1" x14ac:dyDescent="0.25">
      <c r="B75" s="213"/>
      <c r="C75" s="309" t="s">
        <v>771</v>
      </c>
      <c r="D75" s="294"/>
      <c r="E75" s="219"/>
      <c r="F75" s="226"/>
      <c r="G75" s="225"/>
      <c r="H75" s="227">
        <v>1</v>
      </c>
      <c r="I75" s="220">
        <v>1</v>
      </c>
      <c r="J75" s="222">
        <v>1</v>
      </c>
      <c r="K75" s="225"/>
      <c r="L75" s="384">
        <f t="shared" si="25"/>
        <v>0</v>
      </c>
      <c r="M75" s="384">
        <f t="shared" si="26"/>
        <v>0</v>
      </c>
      <c r="N75" s="384">
        <f t="shared" si="27"/>
        <v>0</v>
      </c>
      <c r="O75" s="370">
        <f t="shared" si="28"/>
        <v>0</v>
      </c>
    </row>
    <row r="76" spans="2:15" ht="30" customHeight="1" x14ac:dyDescent="0.25">
      <c r="B76" s="213"/>
      <c r="C76" s="261" t="s">
        <v>778</v>
      </c>
      <c r="D76" s="295"/>
      <c r="E76" s="47"/>
      <c r="F76" s="234"/>
      <c r="G76" s="225"/>
      <c r="H76" s="230"/>
      <c r="I76" s="47"/>
      <c r="J76" s="234"/>
      <c r="K76" s="225"/>
      <c r="L76" s="230"/>
      <c r="M76" s="47"/>
      <c r="N76" s="234"/>
      <c r="O76" s="371"/>
    </row>
    <row r="77" spans="2:15" ht="15" customHeight="1" x14ac:dyDescent="0.25">
      <c r="B77" s="213"/>
      <c r="C77" s="262" t="s">
        <v>767</v>
      </c>
      <c r="D77" s="294"/>
      <c r="E77" s="219"/>
      <c r="F77" s="234"/>
      <c r="G77" s="225"/>
      <c r="H77" s="227">
        <v>0.5</v>
      </c>
      <c r="I77" s="220">
        <v>0.5</v>
      </c>
      <c r="J77" s="234"/>
      <c r="K77" s="225"/>
      <c r="L77" s="384">
        <f>D77*H77</f>
        <v>0</v>
      </c>
      <c r="M77" s="384">
        <f>E77*I77</f>
        <v>0</v>
      </c>
      <c r="N77" s="234"/>
      <c r="O77" s="370">
        <f>L77+M77</f>
        <v>0</v>
      </c>
    </row>
    <row r="78" spans="2:15" ht="15" customHeight="1" x14ac:dyDescent="0.25">
      <c r="B78" s="213"/>
      <c r="C78" s="262" t="s">
        <v>768</v>
      </c>
      <c r="D78" s="295"/>
      <c r="E78" s="47"/>
      <c r="F78" s="234"/>
      <c r="G78" s="225"/>
      <c r="H78" s="230"/>
      <c r="I78" s="47"/>
      <c r="J78" s="234"/>
      <c r="K78" s="225"/>
      <c r="L78" s="230"/>
      <c r="M78" s="47"/>
      <c r="N78" s="234"/>
      <c r="O78" s="371"/>
    </row>
    <row r="79" spans="2:15" ht="15" customHeight="1" x14ac:dyDescent="0.25">
      <c r="B79" s="213"/>
      <c r="C79" s="309" t="s">
        <v>769</v>
      </c>
      <c r="D79" s="294"/>
      <c r="E79" s="219"/>
      <c r="F79" s="234"/>
      <c r="G79" s="225"/>
      <c r="H79" s="227">
        <v>0.5</v>
      </c>
      <c r="I79" s="220">
        <v>0.5</v>
      </c>
      <c r="J79" s="234"/>
      <c r="K79" s="225"/>
      <c r="L79" s="384">
        <f>D79*H79</f>
        <v>0</v>
      </c>
      <c r="M79" s="384">
        <f>E79*I79</f>
        <v>0</v>
      </c>
      <c r="N79" s="234"/>
      <c r="O79" s="370">
        <f>L79+M79</f>
        <v>0</v>
      </c>
    </row>
    <row r="80" spans="2:15" ht="15" customHeight="1" x14ac:dyDescent="0.25">
      <c r="B80" s="213"/>
      <c r="C80" s="309" t="s">
        <v>770</v>
      </c>
      <c r="D80" s="294"/>
      <c r="E80" s="219"/>
      <c r="F80" s="234"/>
      <c r="G80" s="225"/>
      <c r="H80" s="227">
        <v>0.5</v>
      </c>
      <c r="I80" s="220">
        <v>0.5</v>
      </c>
      <c r="J80" s="234"/>
      <c r="K80" s="225"/>
      <c r="L80" s="384">
        <f t="shared" ref="L80:L81" si="29">D80*H80</f>
        <v>0</v>
      </c>
      <c r="M80" s="384">
        <f t="shared" ref="M80:M81" si="30">E80*I80</f>
        <v>0</v>
      </c>
      <c r="N80" s="234"/>
      <c r="O80" s="370">
        <f t="shared" ref="O80:O81" si="31">L80+M80</f>
        <v>0</v>
      </c>
    </row>
    <row r="81" spans="2:15" ht="15" customHeight="1" x14ac:dyDescent="0.25">
      <c r="B81" s="213"/>
      <c r="C81" s="309" t="s">
        <v>771</v>
      </c>
      <c r="D81" s="294"/>
      <c r="E81" s="219"/>
      <c r="F81" s="234"/>
      <c r="G81" s="225"/>
      <c r="H81" s="227">
        <v>1</v>
      </c>
      <c r="I81" s="220">
        <v>1</v>
      </c>
      <c r="J81" s="234"/>
      <c r="K81" s="225"/>
      <c r="L81" s="384">
        <f t="shared" si="29"/>
        <v>0</v>
      </c>
      <c r="M81" s="384">
        <f t="shared" si="30"/>
        <v>0</v>
      </c>
      <c r="N81" s="234"/>
      <c r="O81" s="370">
        <f t="shared" si="31"/>
        <v>0</v>
      </c>
    </row>
    <row r="82" spans="2:15" ht="30" customHeight="1" x14ac:dyDescent="0.25">
      <c r="B82" s="213"/>
      <c r="C82" s="261" t="s">
        <v>840</v>
      </c>
      <c r="D82" s="295"/>
      <c r="E82" s="47"/>
      <c r="F82" s="234"/>
      <c r="G82" s="225"/>
      <c r="H82" s="230"/>
      <c r="I82" s="47"/>
      <c r="J82" s="234"/>
      <c r="K82" s="225"/>
      <c r="L82" s="230"/>
      <c r="M82" s="47"/>
      <c r="N82" s="234"/>
      <c r="O82" s="371"/>
    </row>
    <row r="83" spans="2:15" ht="15" customHeight="1" x14ac:dyDescent="0.25">
      <c r="B83" s="213"/>
      <c r="C83" s="262" t="s">
        <v>767</v>
      </c>
      <c r="D83" s="294"/>
      <c r="E83" s="219"/>
      <c r="F83" s="234"/>
      <c r="G83" s="225"/>
      <c r="H83" s="227">
        <v>0</v>
      </c>
      <c r="I83" s="220">
        <v>0.5</v>
      </c>
      <c r="J83" s="234"/>
      <c r="K83" s="225"/>
      <c r="L83" s="384">
        <f>D83*H83</f>
        <v>0</v>
      </c>
      <c r="M83" s="384">
        <f>E83*I83</f>
        <v>0</v>
      </c>
      <c r="N83" s="234"/>
      <c r="O83" s="370">
        <f>L83+M83</f>
        <v>0</v>
      </c>
    </row>
    <row r="84" spans="2:15" ht="15" customHeight="1" x14ac:dyDescent="0.25">
      <c r="B84" s="213"/>
      <c r="C84" s="262" t="s">
        <v>768</v>
      </c>
      <c r="D84" s="295"/>
      <c r="E84" s="47"/>
      <c r="F84" s="234"/>
      <c r="G84" s="225"/>
      <c r="H84" s="230"/>
      <c r="I84" s="47"/>
      <c r="J84" s="234"/>
      <c r="K84" s="225"/>
      <c r="L84" s="230"/>
      <c r="M84" s="47"/>
      <c r="N84" s="234"/>
      <c r="O84" s="371"/>
    </row>
    <row r="85" spans="2:15" ht="15" customHeight="1" x14ac:dyDescent="0.25">
      <c r="B85" s="213"/>
      <c r="C85" s="309" t="s">
        <v>769</v>
      </c>
      <c r="D85" s="294"/>
      <c r="E85" s="219"/>
      <c r="F85" s="234"/>
      <c r="G85" s="225"/>
      <c r="H85" s="227">
        <v>0</v>
      </c>
      <c r="I85" s="220">
        <v>0.5</v>
      </c>
      <c r="J85" s="234"/>
      <c r="K85" s="225"/>
      <c r="L85" s="384">
        <f>D85*H85</f>
        <v>0</v>
      </c>
      <c r="M85" s="384">
        <f>E85*I85</f>
        <v>0</v>
      </c>
      <c r="N85" s="234"/>
      <c r="O85" s="370">
        <f>L85+M85</f>
        <v>0</v>
      </c>
    </row>
    <row r="86" spans="2:15" ht="15" customHeight="1" x14ac:dyDescent="0.25">
      <c r="B86" s="213"/>
      <c r="C86" s="309" t="s">
        <v>770</v>
      </c>
      <c r="D86" s="294"/>
      <c r="E86" s="219"/>
      <c r="F86" s="234"/>
      <c r="G86" s="225"/>
      <c r="H86" s="227">
        <v>0.5</v>
      </c>
      <c r="I86" s="220">
        <v>0.5</v>
      </c>
      <c r="J86" s="234"/>
      <c r="K86" s="225"/>
      <c r="L86" s="384">
        <f t="shared" ref="L86:L87" si="32">D86*H86</f>
        <v>0</v>
      </c>
      <c r="M86" s="384">
        <f t="shared" ref="M86:M87" si="33">E86*I86</f>
        <v>0</v>
      </c>
      <c r="N86" s="234"/>
      <c r="O86" s="370">
        <f t="shared" ref="O86:O87" si="34">L86+M86</f>
        <v>0</v>
      </c>
    </row>
    <row r="87" spans="2:15" ht="15" customHeight="1" x14ac:dyDescent="0.25">
      <c r="B87" s="213"/>
      <c r="C87" s="309" t="s">
        <v>771</v>
      </c>
      <c r="D87" s="294"/>
      <c r="E87" s="219"/>
      <c r="F87" s="234"/>
      <c r="G87" s="225"/>
      <c r="H87" s="227">
        <v>1</v>
      </c>
      <c r="I87" s="220">
        <v>1</v>
      </c>
      <c r="J87" s="234"/>
      <c r="K87" s="225"/>
      <c r="L87" s="384">
        <f t="shared" si="32"/>
        <v>0</v>
      </c>
      <c r="M87" s="384">
        <f t="shared" si="33"/>
        <v>0</v>
      </c>
      <c r="N87" s="234"/>
      <c r="O87" s="370">
        <f t="shared" si="34"/>
        <v>0</v>
      </c>
    </row>
    <row r="88" spans="2:15" x14ac:dyDescent="0.25">
      <c r="B88" s="213"/>
      <c r="C88" s="261" t="s">
        <v>779</v>
      </c>
      <c r="D88" s="295"/>
      <c r="E88" s="47"/>
      <c r="F88" s="234"/>
      <c r="G88" s="225"/>
      <c r="H88" s="230"/>
      <c r="I88" s="47"/>
      <c r="J88" s="234"/>
      <c r="K88" s="225"/>
      <c r="L88" s="230"/>
      <c r="M88" s="47"/>
      <c r="N88" s="234"/>
      <c r="O88" s="371"/>
    </row>
    <row r="89" spans="2:15" ht="15" customHeight="1" x14ac:dyDescent="0.25">
      <c r="B89" s="213"/>
      <c r="C89" s="262" t="s">
        <v>767</v>
      </c>
      <c r="D89" s="294"/>
      <c r="E89" s="219"/>
      <c r="F89" s="234"/>
      <c r="G89" s="225"/>
      <c r="H89" s="227">
        <v>0.5</v>
      </c>
      <c r="I89" s="220">
        <v>0.5</v>
      </c>
      <c r="J89" s="234"/>
      <c r="K89" s="225"/>
      <c r="L89" s="384">
        <f>D89*H89</f>
        <v>0</v>
      </c>
      <c r="M89" s="384">
        <f>E89*I89</f>
        <v>0</v>
      </c>
      <c r="N89" s="234"/>
      <c r="O89" s="370">
        <f>L89+M89</f>
        <v>0</v>
      </c>
    </row>
    <row r="90" spans="2:15" ht="15" customHeight="1" x14ac:dyDescent="0.25">
      <c r="B90" s="213"/>
      <c r="C90" s="262" t="s">
        <v>768</v>
      </c>
      <c r="D90" s="295"/>
      <c r="E90" s="47"/>
      <c r="F90" s="234"/>
      <c r="G90" s="225"/>
      <c r="H90" s="230"/>
      <c r="I90" s="47"/>
      <c r="J90" s="234"/>
      <c r="K90" s="225"/>
      <c r="L90" s="241"/>
      <c r="M90" s="238"/>
      <c r="N90" s="234"/>
      <c r="O90" s="385"/>
    </row>
    <row r="91" spans="2:15" ht="15" customHeight="1" x14ac:dyDescent="0.25">
      <c r="B91" s="213"/>
      <c r="C91" s="309" t="s">
        <v>769</v>
      </c>
      <c r="D91" s="294"/>
      <c r="E91" s="219"/>
      <c r="F91" s="234"/>
      <c r="G91" s="225"/>
      <c r="H91" s="227">
        <v>0.5</v>
      </c>
      <c r="I91" s="220">
        <v>0.5</v>
      </c>
      <c r="J91" s="234"/>
      <c r="K91" s="225"/>
      <c r="L91" s="384">
        <f>D91*H91</f>
        <v>0</v>
      </c>
      <c r="M91" s="384">
        <f>E91*I91</f>
        <v>0</v>
      </c>
      <c r="N91" s="234"/>
      <c r="O91" s="370">
        <f>L91+M91</f>
        <v>0</v>
      </c>
    </row>
    <row r="92" spans="2:15" ht="15" customHeight="1" x14ac:dyDescent="0.25">
      <c r="B92" s="213"/>
      <c r="C92" s="309" t="s">
        <v>770</v>
      </c>
      <c r="D92" s="294"/>
      <c r="E92" s="219"/>
      <c r="F92" s="234"/>
      <c r="G92" s="225"/>
      <c r="H92" s="227">
        <v>0.5</v>
      </c>
      <c r="I92" s="220">
        <v>0.5</v>
      </c>
      <c r="J92" s="234"/>
      <c r="K92" s="225"/>
      <c r="L92" s="384">
        <f t="shared" ref="L92:L93" si="35">D92*H92</f>
        <v>0</v>
      </c>
      <c r="M92" s="384">
        <f t="shared" ref="M92:M93" si="36">E92*I92</f>
        <v>0</v>
      </c>
      <c r="N92" s="234"/>
      <c r="O92" s="370">
        <f t="shared" ref="O92:O93" si="37">L92+M92</f>
        <v>0</v>
      </c>
    </row>
    <row r="93" spans="2:15" ht="15" customHeight="1" x14ac:dyDescent="0.25">
      <c r="B93" s="213"/>
      <c r="C93" s="309" t="s">
        <v>771</v>
      </c>
      <c r="D93" s="294"/>
      <c r="E93" s="219"/>
      <c r="F93" s="234"/>
      <c r="G93" s="225"/>
      <c r="H93" s="227">
        <v>1</v>
      </c>
      <c r="I93" s="220">
        <v>1</v>
      </c>
      <c r="J93" s="234"/>
      <c r="K93" s="225"/>
      <c r="L93" s="384">
        <f t="shared" si="35"/>
        <v>0</v>
      </c>
      <c r="M93" s="384">
        <f t="shared" si="36"/>
        <v>0</v>
      </c>
      <c r="N93" s="234"/>
      <c r="O93" s="370">
        <f t="shared" si="37"/>
        <v>0</v>
      </c>
    </row>
    <row r="94" spans="2:15" ht="30" customHeight="1" x14ac:dyDescent="0.25">
      <c r="B94" s="213"/>
      <c r="C94" s="388" t="s">
        <v>848</v>
      </c>
      <c r="D94" s="295"/>
      <c r="E94" s="47"/>
      <c r="F94" s="234"/>
      <c r="G94" s="225"/>
      <c r="H94" s="230"/>
      <c r="I94" s="47"/>
      <c r="J94" s="234"/>
      <c r="K94" s="225"/>
      <c r="L94" s="230"/>
      <c r="M94" s="47"/>
      <c r="N94" s="234"/>
      <c r="O94" s="371"/>
    </row>
    <row r="95" spans="2:15" ht="15" customHeight="1" x14ac:dyDescent="0.25">
      <c r="B95" s="213"/>
      <c r="C95" s="262" t="s">
        <v>767</v>
      </c>
      <c r="D95" s="294"/>
      <c r="E95" s="219"/>
      <c r="F95" s="226"/>
      <c r="G95" s="225"/>
      <c r="H95" s="227">
        <v>0.5</v>
      </c>
      <c r="I95" s="220">
        <v>0.5</v>
      </c>
      <c r="J95" s="222">
        <v>0.65</v>
      </c>
      <c r="K95" s="225"/>
      <c r="L95" s="384">
        <f>D95*H95</f>
        <v>0</v>
      </c>
      <c r="M95" s="384">
        <f t="shared" ref="M95:N95" si="38">E95*I95</f>
        <v>0</v>
      </c>
      <c r="N95" s="384">
        <f t="shared" si="38"/>
        <v>0</v>
      </c>
      <c r="O95" s="370">
        <f>L95+M95+N95</f>
        <v>0</v>
      </c>
    </row>
    <row r="96" spans="2:15" ht="15" customHeight="1" x14ac:dyDescent="0.25">
      <c r="B96" s="213"/>
      <c r="C96" s="262" t="s">
        <v>768</v>
      </c>
      <c r="D96" s="295"/>
      <c r="E96" s="47"/>
      <c r="F96" s="234"/>
      <c r="G96" s="225"/>
      <c r="H96" s="230"/>
      <c r="I96" s="47"/>
      <c r="J96" s="234"/>
      <c r="K96" s="225"/>
      <c r="L96" s="230"/>
      <c r="M96" s="47"/>
      <c r="N96" s="234"/>
      <c r="O96" s="371"/>
    </row>
    <row r="97" spans="2:15" ht="15" customHeight="1" x14ac:dyDescent="0.25">
      <c r="B97" s="213"/>
      <c r="C97" s="309" t="s">
        <v>769</v>
      </c>
      <c r="D97" s="294"/>
      <c r="E97" s="219"/>
      <c r="F97" s="226"/>
      <c r="G97" s="225"/>
      <c r="H97" s="227">
        <v>0.5</v>
      </c>
      <c r="I97" s="220">
        <v>0.5</v>
      </c>
      <c r="J97" s="222">
        <v>0.65</v>
      </c>
      <c r="K97" s="225"/>
      <c r="L97" s="384">
        <f>D97*H97</f>
        <v>0</v>
      </c>
      <c r="M97" s="384">
        <f t="shared" ref="M97:N97" si="39">E97*I97</f>
        <v>0</v>
      </c>
      <c r="N97" s="384">
        <f t="shared" si="39"/>
        <v>0</v>
      </c>
      <c r="O97" s="370">
        <f>L97+M97+N97</f>
        <v>0</v>
      </c>
    </row>
    <row r="98" spans="2:15" ht="15" customHeight="1" x14ac:dyDescent="0.25">
      <c r="B98" s="213"/>
      <c r="C98" s="309" t="s">
        <v>770</v>
      </c>
      <c r="D98" s="294"/>
      <c r="E98" s="219"/>
      <c r="F98" s="226"/>
      <c r="G98" s="225"/>
      <c r="H98" s="227">
        <v>0.5</v>
      </c>
      <c r="I98" s="220">
        <v>0.5</v>
      </c>
      <c r="J98" s="222">
        <v>0.65</v>
      </c>
      <c r="K98" s="225"/>
      <c r="L98" s="384">
        <f t="shared" ref="L98:L99" si="40">D98*H98</f>
        <v>0</v>
      </c>
      <c r="M98" s="384">
        <f t="shared" ref="M98:M99" si="41">E98*I98</f>
        <v>0</v>
      </c>
      <c r="N98" s="384">
        <f t="shared" ref="N98:N99" si="42">F98*J98</f>
        <v>0</v>
      </c>
      <c r="O98" s="370">
        <f t="shared" ref="O98:O99" si="43">L98+M98+N98</f>
        <v>0</v>
      </c>
    </row>
    <row r="99" spans="2:15" ht="15" customHeight="1" x14ac:dyDescent="0.25">
      <c r="B99" s="213"/>
      <c r="C99" s="309" t="s">
        <v>771</v>
      </c>
      <c r="D99" s="294"/>
      <c r="E99" s="219"/>
      <c r="F99" s="226"/>
      <c r="G99" s="225"/>
      <c r="H99" s="227">
        <v>1</v>
      </c>
      <c r="I99" s="220">
        <v>1</v>
      </c>
      <c r="J99" s="222">
        <v>1</v>
      </c>
      <c r="K99" s="225"/>
      <c r="L99" s="384">
        <f t="shared" si="40"/>
        <v>0</v>
      </c>
      <c r="M99" s="384">
        <f t="shared" si="41"/>
        <v>0</v>
      </c>
      <c r="N99" s="384">
        <f t="shared" si="42"/>
        <v>0</v>
      </c>
      <c r="O99" s="370">
        <f t="shared" si="43"/>
        <v>0</v>
      </c>
    </row>
    <row r="100" spans="2:15" ht="40.5" x14ac:dyDescent="0.25">
      <c r="B100" s="213"/>
      <c r="C100" s="388" t="s">
        <v>847</v>
      </c>
      <c r="D100" s="295"/>
      <c r="E100" s="47"/>
      <c r="F100" s="234"/>
      <c r="G100" s="225"/>
      <c r="H100" s="230"/>
      <c r="I100" s="47"/>
      <c r="J100" s="234"/>
      <c r="K100" s="225"/>
      <c r="L100" s="230"/>
      <c r="M100" s="47"/>
      <c r="N100" s="234"/>
      <c r="O100" s="371"/>
    </row>
    <row r="101" spans="2:15" ht="15" customHeight="1" x14ac:dyDescent="0.25">
      <c r="B101" s="213"/>
      <c r="C101" s="262" t="s">
        <v>767</v>
      </c>
      <c r="D101" s="295"/>
      <c r="E101" s="47"/>
      <c r="F101" s="226"/>
      <c r="G101" s="225"/>
      <c r="H101" s="230"/>
      <c r="I101" s="47"/>
      <c r="J101" s="222">
        <v>0.65</v>
      </c>
      <c r="K101" s="225"/>
      <c r="L101" s="230"/>
      <c r="M101" s="47"/>
      <c r="N101" s="367">
        <f>F101*J101</f>
        <v>0</v>
      </c>
      <c r="O101" s="370">
        <f>N101</f>
        <v>0</v>
      </c>
    </row>
    <row r="102" spans="2:15" ht="15" customHeight="1" x14ac:dyDescent="0.25">
      <c r="B102" s="213"/>
      <c r="C102" s="262" t="s">
        <v>768</v>
      </c>
      <c r="D102" s="295"/>
      <c r="E102" s="47"/>
      <c r="F102" s="234"/>
      <c r="G102" s="225"/>
      <c r="H102" s="230"/>
      <c r="I102" s="47"/>
      <c r="J102" s="234"/>
      <c r="K102" s="225"/>
      <c r="L102" s="230"/>
      <c r="M102" s="47"/>
      <c r="N102" s="239"/>
      <c r="O102" s="385"/>
    </row>
    <row r="103" spans="2:15" ht="15" customHeight="1" x14ac:dyDescent="0.25">
      <c r="B103" s="213"/>
      <c r="C103" s="309" t="s">
        <v>769</v>
      </c>
      <c r="D103" s="295"/>
      <c r="E103" s="47"/>
      <c r="F103" s="226"/>
      <c r="G103" s="225"/>
      <c r="H103" s="230"/>
      <c r="I103" s="47"/>
      <c r="J103" s="222">
        <v>0.65</v>
      </c>
      <c r="K103" s="225"/>
      <c r="L103" s="230"/>
      <c r="M103" s="47"/>
      <c r="N103" s="367">
        <f>F103*J103</f>
        <v>0</v>
      </c>
      <c r="O103" s="370">
        <f>N103</f>
        <v>0</v>
      </c>
    </row>
    <row r="104" spans="2:15" ht="15" customHeight="1" x14ac:dyDescent="0.25">
      <c r="B104" s="213"/>
      <c r="C104" s="309" t="s">
        <v>770</v>
      </c>
      <c r="D104" s="295"/>
      <c r="E104" s="47"/>
      <c r="F104" s="226"/>
      <c r="G104" s="225"/>
      <c r="H104" s="230"/>
      <c r="I104" s="47"/>
      <c r="J104" s="222">
        <v>0.65</v>
      </c>
      <c r="K104" s="225"/>
      <c r="L104" s="230"/>
      <c r="M104" s="47"/>
      <c r="N104" s="367">
        <f>F104*J104</f>
        <v>0</v>
      </c>
      <c r="O104" s="370">
        <f>N104</f>
        <v>0</v>
      </c>
    </row>
    <row r="105" spans="2:15" ht="15" customHeight="1" x14ac:dyDescent="0.25">
      <c r="B105" s="213"/>
      <c r="C105" s="309" t="s">
        <v>771</v>
      </c>
      <c r="D105" s="295"/>
      <c r="E105" s="47"/>
      <c r="F105" s="226"/>
      <c r="G105" s="225"/>
      <c r="H105" s="230"/>
      <c r="I105" s="47"/>
      <c r="J105" s="222">
        <v>1</v>
      </c>
      <c r="K105" s="225"/>
      <c r="L105" s="230"/>
      <c r="M105" s="47"/>
      <c r="N105" s="367">
        <f>F105*J105</f>
        <v>0</v>
      </c>
      <c r="O105" s="370">
        <f>N105</f>
        <v>0</v>
      </c>
    </row>
    <row r="106" spans="2:15" ht="30" customHeight="1" x14ac:dyDescent="0.25">
      <c r="B106" s="213"/>
      <c r="C106" s="261" t="s">
        <v>839</v>
      </c>
      <c r="D106" s="295"/>
      <c r="E106" s="47"/>
      <c r="F106" s="234"/>
      <c r="G106" s="225"/>
      <c r="H106" s="230"/>
      <c r="I106" s="47"/>
      <c r="J106" s="234"/>
      <c r="K106" s="225"/>
      <c r="L106" s="230"/>
      <c r="M106" s="47"/>
      <c r="N106" s="234"/>
      <c r="O106" s="371"/>
    </row>
    <row r="107" spans="2:15" ht="15" customHeight="1" x14ac:dyDescent="0.25">
      <c r="B107" s="213"/>
      <c r="C107" s="262" t="s">
        <v>767</v>
      </c>
      <c r="D107" s="294"/>
      <c r="E107" s="219"/>
      <c r="F107" s="234"/>
      <c r="G107" s="225"/>
      <c r="H107" s="227">
        <v>0.5</v>
      </c>
      <c r="I107" s="220">
        <v>0.5</v>
      </c>
      <c r="J107" s="234"/>
      <c r="K107" s="225"/>
      <c r="L107" s="384">
        <f>D107*H107</f>
        <v>0</v>
      </c>
      <c r="M107" s="384">
        <f>E107*I107</f>
        <v>0</v>
      </c>
      <c r="N107" s="234"/>
      <c r="O107" s="370">
        <f>L107+M107</f>
        <v>0</v>
      </c>
    </row>
    <row r="108" spans="2:15" ht="15" customHeight="1" x14ac:dyDescent="0.25">
      <c r="B108" s="213"/>
      <c r="C108" s="262" t="s">
        <v>768</v>
      </c>
      <c r="D108" s="295"/>
      <c r="E108" s="47"/>
      <c r="F108" s="234"/>
      <c r="G108" s="225"/>
      <c r="H108" s="230"/>
      <c r="I108" s="47"/>
      <c r="J108" s="234"/>
      <c r="K108" s="225"/>
      <c r="L108" s="230"/>
      <c r="M108" s="47"/>
      <c r="N108" s="234"/>
      <c r="O108" s="371"/>
    </row>
    <row r="109" spans="2:15" ht="15" customHeight="1" x14ac:dyDescent="0.25">
      <c r="B109" s="213"/>
      <c r="C109" s="309" t="s">
        <v>769</v>
      </c>
      <c r="D109" s="294"/>
      <c r="E109" s="219"/>
      <c r="F109" s="234"/>
      <c r="G109" s="225"/>
      <c r="H109" s="227">
        <v>0.5</v>
      </c>
      <c r="I109" s="220">
        <v>0.5</v>
      </c>
      <c r="J109" s="234"/>
      <c r="K109" s="225"/>
      <c r="L109" s="384">
        <f>D109*H109</f>
        <v>0</v>
      </c>
      <c r="M109" s="384">
        <f>E109*I109</f>
        <v>0</v>
      </c>
      <c r="N109" s="234"/>
      <c r="O109" s="370">
        <f>L109+M109</f>
        <v>0</v>
      </c>
    </row>
    <row r="110" spans="2:15" ht="15" customHeight="1" x14ac:dyDescent="0.25">
      <c r="B110" s="213"/>
      <c r="C110" s="309" t="s">
        <v>770</v>
      </c>
      <c r="D110" s="294"/>
      <c r="E110" s="219"/>
      <c r="F110" s="234"/>
      <c r="G110" s="225"/>
      <c r="H110" s="227">
        <v>0.5</v>
      </c>
      <c r="I110" s="220">
        <v>0.5</v>
      </c>
      <c r="J110" s="234"/>
      <c r="K110" s="225"/>
      <c r="L110" s="384">
        <f t="shared" ref="L110:L111" si="44">D110*H110</f>
        <v>0</v>
      </c>
      <c r="M110" s="384">
        <f t="shared" ref="M110:M111" si="45">E110*I110</f>
        <v>0</v>
      </c>
      <c r="N110" s="234"/>
      <c r="O110" s="370">
        <f>L110+M110</f>
        <v>0</v>
      </c>
    </row>
    <row r="111" spans="2:15" ht="15" customHeight="1" x14ac:dyDescent="0.25">
      <c r="B111" s="213"/>
      <c r="C111" s="309" t="s">
        <v>771</v>
      </c>
      <c r="D111" s="294"/>
      <c r="E111" s="219"/>
      <c r="F111" s="234"/>
      <c r="G111" s="225"/>
      <c r="H111" s="227">
        <v>1</v>
      </c>
      <c r="I111" s="220">
        <v>1</v>
      </c>
      <c r="J111" s="234"/>
      <c r="K111" s="225"/>
      <c r="L111" s="384">
        <f t="shared" si="44"/>
        <v>0</v>
      </c>
      <c r="M111" s="384">
        <f t="shared" si="45"/>
        <v>0</v>
      </c>
      <c r="N111" s="234"/>
      <c r="O111" s="370">
        <f>L111+M111</f>
        <v>0</v>
      </c>
    </row>
    <row r="112" spans="2:15" ht="30" customHeight="1" x14ac:dyDescent="0.25">
      <c r="B112" s="213"/>
      <c r="C112" s="261" t="s">
        <v>838</v>
      </c>
      <c r="D112" s="295"/>
      <c r="E112" s="47"/>
      <c r="F112" s="234"/>
      <c r="G112" s="225"/>
      <c r="H112" s="230"/>
      <c r="I112" s="47"/>
      <c r="J112" s="234"/>
      <c r="K112" s="225"/>
      <c r="L112" s="230"/>
      <c r="M112" s="47"/>
      <c r="N112" s="234"/>
      <c r="O112" s="371"/>
    </row>
    <row r="113" spans="2:15" ht="15" customHeight="1" x14ac:dyDescent="0.25">
      <c r="B113" s="213"/>
      <c r="C113" s="262" t="s">
        <v>767</v>
      </c>
      <c r="D113" s="294"/>
      <c r="E113" s="219"/>
      <c r="F113" s="234"/>
      <c r="G113" s="225"/>
      <c r="H113" s="227">
        <v>0.5</v>
      </c>
      <c r="I113" s="220">
        <v>0.5</v>
      </c>
      <c r="J113" s="234"/>
      <c r="K113" s="225"/>
      <c r="L113" s="384">
        <f>D113*H113</f>
        <v>0</v>
      </c>
      <c r="M113" s="384">
        <f>E113*I113</f>
        <v>0</v>
      </c>
      <c r="N113" s="234"/>
      <c r="O113" s="370">
        <f>L113+M113</f>
        <v>0</v>
      </c>
    </row>
    <row r="114" spans="2:15" ht="15" customHeight="1" x14ac:dyDescent="0.25">
      <c r="B114" s="213"/>
      <c r="C114" s="262" t="s">
        <v>768</v>
      </c>
      <c r="D114" s="295"/>
      <c r="E114" s="47"/>
      <c r="F114" s="234"/>
      <c r="G114" s="225"/>
      <c r="H114" s="230"/>
      <c r="I114" s="47"/>
      <c r="J114" s="234"/>
      <c r="K114" s="225"/>
      <c r="L114" s="230"/>
      <c r="M114" s="47"/>
      <c r="N114" s="234"/>
      <c r="O114" s="371"/>
    </row>
    <row r="115" spans="2:15" ht="15" customHeight="1" x14ac:dyDescent="0.25">
      <c r="B115" s="213"/>
      <c r="C115" s="309" t="s">
        <v>769</v>
      </c>
      <c r="D115" s="294"/>
      <c r="E115" s="219"/>
      <c r="F115" s="234"/>
      <c r="G115" s="225"/>
      <c r="H115" s="227">
        <v>0.5</v>
      </c>
      <c r="I115" s="220">
        <v>0.5</v>
      </c>
      <c r="J115" s="234"/>
      <c r="K115" s="225"/>
      <c r="L115" s="384">
        <f>H115*D115</f>
        <v>0</v>
      </c>
      <c r="M115" s="384">
        <f>I115*E115</f>
        <v>0</v>
      </c>
      <c r="N115" s="234"/>
      <c r="O115" s="370">
        <f>L115+M115</f>
        <v>0</v>
      </c>
    </row>
    <row r="116" spans="2:15" ht="15" customHeight="1" x14ac:dyDescent="0.25">
      <c r="B116" s="213"/>
      <c r="C116" s="309" t="s">
        <v>770</v>
      </c>
      <c r="D116" s="294"/>
      <c r="E116" s="219"/>
      <c r="F116" s="234"/>
      <c r="G116" s="225"/>
      <c r="H116" s="227">
        <v>0.5</v>
      </c>
      <c r="I116" s="220">
        <v>0.5</v>
      </c>
      <c r="J116" s="234"/>
      <c r="K116" s="225"/>
      <c r="L116" s="384">
        <f t="shared" ref="L116:L117" si="46">H116*D116</f>
        <v>0</v>
      </c>
      <c r="M116" s="384">
        <f t="shared" ref="M116:M117" si="47">I116*E116</f>
        <v>0</v>
      </c>
      <c r="N116" s="234"/>
      <c r="O116" s="370">
        <f t="shared" ref="O116:O117" si="48">L116+M116</f>
        <v>0</v>
      </c>
    </row>
    <row r="117" spans="2:15" ht="15" customHeight="1" x14ac:dyDescent="0.25">
      <c r="B117" s="213"/>
      <c r="C117" s="309" t="s">
        <v>771</v>
      </c>
      <c r="D117" s="294"/>
      <c r="E117" s="219"/>
      <c r="F117" s="234"/>
      <c r="G117" s="225"/>
      <c r="H117" s="227">
        <v>1</v>
      </c>
      <c r="I117" s="220">
        <v>1</v>
      </c>
      <c r="J117" s="234"/>
      <c r="K117" s="225"/>
      <c r="L117" s="384">
        <f t="shared" si="46"/>
        <v>0</v>
      </c>
      <c r="M117" s="384">
        <f t="shared" si="47"/>
        <v>0</v>
      </c>
      <c r="N117" s="234"/>
      <c r="O117" s="370">
        <f t="shared" si="48"/>
        <v>0</v>
      </c>
    </row>
    <row r="118" spans="2:15" ht="27" x14ac:dyDescent="0.25">
      <c r="B118" s="213"/>
      <c r="C118" s="261" t="s">
        <v>846</v>
      </c>
      <c r="D118" s="295"/>
      <c r="E118" s="47"/>
      <c r="F118" s="234"/>
      <c r="G118" s="225"/>
      <c r="H118" s="230"/>
      <c r="I118" s="47"/>
      <c r="J118" s="234"/>
      <c r="K118" s="225"/>
      <c r="L118" s="230"/>
      <c r="M118" s="47"/>
      <c r="N118" s="234"/>
      <c r="O118" s="371"/>
    </row>
    <row r="119" spans="2:15" ht="15" customHeight="1" x14ac:dyDescent="0.25">
      <c r="B119" s="213"/>
      <c r="C119" s="262" t="s">
        <v>767</v>
      </c>
      <c r="D119" s="294"/>
      <c r="E119" s="219"/>
      <c r="F119" s="226"/>
      <c r="G119" s="225"/>
      <c r="H119" s="227">
        <v>0.5</v>
      </c>
      <c r="I119" s="220">
        <v>0.5</v>
      </c>
      <c r="J119" s="222">
        <v>1</v>
      </c>
      <c r="K119" s="225"/>
      <c r="L119" s="384">
        <f>D119*H119</f>
        <v>0</v>
      </c>
      <c r="M119" s="384">
        <f t="shared" ref="M119:N119" si="49">E119*I119</f>
        <v>0</v>
      </c>
      <c r="N119" s="384">
        <f t="shared" si="49"/>
        <v>0</v>
      </c>
      <c r="O119" s="370">
        <f>L119+M119+N119</f>
        <v>0</v>
      </c>
    </row>
    <row r="120" spans="2:15" ht="15" customHeight="1" x14ac:dyDescent="0.25">
      <c r="B120" s="213"/>
      <c r="C120" s="262" t="s">
        <v>768</v>
      </c>
      <c r="D120" s="295"/>
      <c r="E120" s="47"/>
      <c r="F120" s="234"/>
      <c r="G120" s="225"/>
      <c r="H120" s="230"/>
      <c r="I120" s="47"/>
      <c r="J120" s="234"/>
      <c r="K120" s="225"/>
      <c r="L120" s="230"/>
      <c r="M120" s="47"/>
      <c r="N120" s="234"/>
      <c r="O120" s="371"/>
    </row>
    <row r="121" spans="2:15" ht="15" customHeight="1" x14ac:dyDescent="0.25">
      <c r="B121" s="213"/>
      <c r="C121" s="309" t="s">
        <v>769</v>
      </c>
      <c r="D121" s="294"/>
      <c r="E121" s="219"/>
      <c r="F121" s="226"/>
      <c r="G121" s="225"/>
      <c r="H121" s="227">
        <v>0.5</v>
      </c>
      <c r="I121" s="220">
        <v>0.5</v>
      </c>
      <c r="J121" s="222">
        <v>1</v>
      </c>
      <c r="K121" s="225"/>
      <c r="L121" s="384">
        <f>D121*H121</f>
        <v>0</v>
      </c>
      <c r="M121" s="384">
        <f t="shared" ref="M121:N121" si="50">E121*I121</f>
        <v>0</v>
      </c>
      <c r="N121" s="384">
        <f t="shared" si="50"/>
        <v>0</v>
      </c>
      <c r="O121" s="370">
        <f>L121+M121+N121</f>
        <v>0</v>
      </c>
    </row>
    <row r="122" spans="2:15" ht="15" customHeight="1" x14ac:dyDescent="0.25">
      <c r="B122" s="213"/>
      <c r="C122" s="309" t="s">
        <v>770</v>
      </c>
      <c r="D122" s="294"/>
      <c r="E122" s="219"/>
      <c r="F122" s="226"/>
      <c r="G122" s="225"/>
      <c r="H122" s="227">
        <v>0.5</v>
      </c>
      <c r="I122" s="220">
        <v>0.5</v>
      </c>
      <c r="J122" s="222">
        <v>1</v>
      </c>
      <c r="K122" s="225"/>
      <c r="L122" s="384">
        <f t="shared" ref="L122:L123" si="51">D122*H122</f>
        <v>0</v>
      </c>
      <c r="M122" s="384">
        <f t="shared" ref="M122:M123" si="52">E122*I122</f>
        <v>0</v>
      </c>
      <c r="N122" s="384">
        <f t="shared" ref="N122:N123" si="53">F122*J122</f>
        <v>0</v>
      </c>
      <c r="O122" s="370">
        <f t="shared" ref="O122:O123" si="54">L122+M122+N122</f>
        <v>0</v>
      </c>
    </row>
    <row r="123" spans="2:15" ht="15" customHeight="1" x14ac:dyDescent="0.25">
      <c r="B123" s="213"/>
      <c r="C123" s="309" t="s">
        <v>771</v>
      </c>
      <c r="D123" s="294"/>
      <c r="E123" s="219"/>
      <c r="F123" s="226"/>
      <c r="G123" s="225"/>
      <c r="H123" s="227">
        <v>1</v>
      </c>
      <c r="I123" s="220">
        <v>1</v>
      </c>
      <c r="J123" s="222">
        <v>1</v>
      </c>
      <c r="K123" s="225"/>
      <c r="L123" s="384">
        <f t="shared" si="51"/>
        <v>0</v>
      </c>
      <c r="M123" s="384">
        <f t="shared" si="52"/>
        <v>0</v>
      </c>
      <c r="N123" s="384">
        <f t="shared" si="53"/>
        <v>0</v>
      </c>
      <c r="O123" s="370">
        <f t="shared" si="54"/>
        <v>0</v>
      </c>
    </row>
    <row r="124" spans="2:15" ht="15" customHeight="1" x14ac:dyDescent="0.25">
      <c r="B124" s="213"/>
      <c r="C124" s="261" t="s">
        <v>780</v>
      </c>
      <c r="D124" s="295"/>
      <c r="E124" s="47"/>
      <c r="F124" s="234"/>
      <c r="G124" s="225"/>
      <c r="H124" s="230"/>
      <c r="I124" s="47"/>
      <c r="J124" s="234"/>
      <c r="K124" s="225"/>
      <c r="L124" s="230"/>
      <c r="M124" s="47"/>
      <c r="N124" s="234"/>
      <c r="O124" s="371"/>
    </row>
    <row r="125" spans="2:15" ht="15" customHeight="1" x14ac:dyDescent="0.25">
      <c r="B125" s="213"/>
      <c r="C125" s="262" t="s">
        <v>767</v>
      </c>
      <c r="D125" s="295"/>
      <c r="E125" s="47"/>
      <c r="F125" s="226"/>
      <c r="G125" s="225"/>
      <c r="H125" s="230"/>
      <c r="I125" s="47"/>
      <c r="J125" s="222">
        <v>1</v>
      </c>
      <c r="K125" s="225"/>
      <c r="L125" s="230"/>
      <c r="M125" s="47"/>
      <c r="N125" s="367">
        <f>F125*J125</f>
        <v>0</v>
      </c>
      <c r="O125" s="370">
        <f>N125</f>
        <v>0</v>
      </c>
    </row>
    <row r="126" spans="2:15" ht="15" customHeight="1" x14ac:dyDescent="0.25">
      <c r="B126" s="213"/>
      <c r="C126" s="262" t="s">
        <v>768</v>
      </c>
      <c r="D126" s="295"/>
      <c r="E126" s="47"/>
      <c r="F126" s="234"/>
      <c r="G126" s="225"/>
      <c r="H126" s="230"/>
      <c r="I126" s="47"/>
      <c r="J126" s="234"/>
      <c r="K126" s="225"/>
      <c r="L126" s="230"/>
      <c r="M126" s="47"/>
      <c r="N126" s="234"/>
      <c r="O126" s="371"/>
    </row>
    <row r="127" spans="2:15" ht="15" customHeight="1" x14ac:dyDescent="0.25">
      <c r="B127" s="213"/>
      <c r="C127" s="309" t="s">
        <v>769</v>
      </c>
      <c r="D127" s="295"/>
      <c r="E127" s="47"/>
      <c r="F127" s="226"/>
      <c r="G127" s="225"/>
      <c r="H127" s="230"/>
      <c r="I127" s="47"/>
      <c r="J127" s="222">
        <v>1</v>
      </c>
      <c r="K127" s="225"/>
      <c r="L127" s="230"/>
      <c r="M127" s="47"/>
      <c r="N127" s="367">
        <f>F127*J127</f>
        <v>0</v>
      </c>
      <c r="O127" s="370">
        <f>N127</f>
        <v>0</v>
      </c>
    </row>
    <row r="128" spans="2:15" ht="15" customHeight="1" x14ac:dyDescent="0.25">
      <c r="B128" s="213"/>
      <c r="C128" s="309" t="s">
        <v>770</v>
      </c>
      <c r="D128" s="295"/>
      <c r="E128" s="47"/>
      <c r="F128" s="226"/>
      <c r="G128" s="225"/>
      <c r="H128" s="230"/>
      <c r="I128" s="47"/>
      <c r="J128" s="222">
        <v>1</v>
      </c>
      <c r="K128" s="225"/>
      <c r="L128" s="230"/>
      <c r="M128" s="47"/>
      <c r="N128" s="367">
        <f t="shared" ref="N128:N129" si="55">F128*J128</f>
        <v>0</v>
      </c>
      <c r="O128" s="370">
        <f t="shared" ref="O128:O129" si="56">N128</f>
        <v>0</v>
      </c>
    </row>
    <row r="129" spans="2:15" ht="15" customHeight="1" x14ac:dyDescent="0.25">
      <c r="B129" s="213"/>
      <c r="C129" s="309" t="s">
        <v>771</v>
      </c>
      <c r="D129" s="295"/>
      <c r="E129" s="47"/>
      <c r="F129" s="226"/>
      <c r="G129" s="225"/>
      <c r="H129" s="230"/>
      <c r="I129" s="47"/>
      <c r="J129" s="222">
        <v>1</v>
      </c>
      <c r="K129" s="225"/>
      <c r="L129" s="230"/>
      <c r="M129" s="47"/>
      <c r="N129" s="367">
        <f t="shared" si="55"/>
        <v>0</v>
      </c>
      <c r="O129" s="370">
        <f t="shared" si="56"/>
        <v>0</v>
      </c>
    </row>
    <row r="130" spans="2:15" x14ac:dyDescent="0.25">
      <c r="B130" s="213"/>
      <c r="C130" s="261" t="s">
        <v>781</v>
      </c>
      <c r="D130" s="295"/>
      <c r="E130" s="47"/>
      <c r="F130" s="234"/>
      <c r="G130" s="225"/>
      <c r="H130" s="230"/>
      <c r="I130" s="47"/>
      <c r="J130" s="234"/>
      <c r="K130" s="225"/>
      <c r="L130" s="230"/>
      <c r="M130" s="47"/>
      <c r="N130" s="234"/>
      <c r="O130" s="371"/>
    </row>
    <row r="131" spans="2:15" ht="15" customHeight="1" x14ac:dyDescent="0.25">
      <c r="B131" s="213"/>
      <c r="C131" s="262" t="s">
        <v>767</v>
      </c>
      <c r="D131" s="294"/>
      <c r="E131" s="219"/>
      <c r="F131" s="226"/>
      <c r="G131" s="225"/>
      <c r="H131" s="227">
        <v>0.5</v>
      </c>
      <c r="I131" s="220">
        <v>0.5</v>
      </c>
      <c r="J131" s="222">
        <v>1</v>
      </c>
      <c r="K131" s="225"/>
      <c r="L131" s="384">
        <f>D131*H131</f>
        <v>0</v>
      </c>
      <c r="M131" s="384">
        <f t="shared" ref="M131:N131" si="57">E131*I131</f>
        <v>0</v>
      </c>
      <c r="N131" s="384">
        <f t="shared" si="57"/>
        <v>0</v>
      </c>
      <c r="O131" s="370">
        <f>L131+M131+N131</f>
        <v>0</v>
      </c>
    </row>
    <row r="132" spans="2:15" ht="15" customHeight="1" x14ac:dyDescent="0.25">
      <c r="B132" s="213"/>
      <c r="C132" s="262" t="s">
        <v>768</v>
      </c>
      <c r="D132" s="295"/>
      <c r="E132" s="47"/>
      <c r="F132" s="234"/>
      <c r="G132" s="225"/>
      <c r="H132" s="230"/>
      <c r="I132" s="47"/>
      <c r="J132" s="234"/>
      <c r="K132" s="225"/>
      <c r="L132" s="241"/>
      <c r="M132" s="238"/>
      <c r="N132" s="239"/>
      <c r="O132" s="385"/>
    </row>
    <row r="133" spans="2:15" ht="15" customHeight="1" x14ac:dyDescent="0.25">
      <c r="B133" s="213"/>
      <c r="C133" s="309" t="s">
        <v>769</v>
      </c>
      <c r="D133" s="294"/>
      <c r="E133" s="219"/>
      <c r="F133" s="226"/>
      <c r="G133" s="225"/>
      <c r="H133" s="227">
        <v>0.5</v>
      </c>
      <c r="I133" s="220">
        <v>0.5</v>
      </c>
      <c r="J133" s="222">
        <v>1</v>
      </c>
      <c r="K133" s="225"/>
      <c r="L133" s="384">
        <f>D133*H133</f>
        <v>0</v>
      </c>
      <c r="M133" s="384">
        <f t="shared" ref="M133:N133" si="58">E133*I133</f>
        <v>0</v>
      </c>
      <c r="N133" s="384">
        <f t="shared" si="58"/>
        <v>0</v>
      </c>
      <c r="O133" s="370">
        <f>L133+M133+N133</f>
        <v>0</v>
      </c>
    </row>
    <row r="134" spans="2:15" ht="15" customHeight="1" x14ac:dyDescent="0.25">
      <c r="B134" s="213"/>
      <c r="C134" s="309" t="s">
        <v>770</v>
      </c>
      <c r="D134" s="294"/>
      <c r="E134" s="219"/>
      <c r="F134" s="226"/>
      <c r="G134" s="225"/>
      <c r="H134" s="227">
        <v>0.5</v>
      </c>
      <c r="I134" s="220">
        <v>0.5</v>
      </c>
      <c r="J134" s="222">
        <v>1</v>
      </c>
      <c r="K134" s="225"/>
      <c r="L134" s="384">
        <f t="shared" ref="L134:L135" si="59">D134*H134</f>
        <v>0</v>
      </c>
      <c r="M134" s="384">
        <f t="shared" ref="M134:M135" si="60">E134*I134</f>
        <v>0</v>
      </c>
      <c r="N134" s="384">
        <f t="shared" ref="N134:N135" si="61">F134*J134</f>
        <v>0</v>
      </c>
      <c r="O134" s="370">
        <f t="shared" ref="O134:O135" si="62">L134+M134+N134</f>
        <v>0</v>
      </c>
    </row>
    <row r="135" spans="2:15" ht="15" customHeight="1" x14ac:dyDescent="0.25">
      <c r="B135" s="213"/>
      <c r="C135" s="309" t="s">
        <v>771</v>
      </c>
      <c r="D135" s="294"/>
      <c r="E135" s="219"/>
      <c r="F135" s="226"/>
      <c r="G135" s="225"/>
      <c r="H135" s="227">
        <v>1</v>
      </c>
      <c r="I135" s="220">
        <v>1</v>
      </c>
      <c r="J135" s="222">
        <v>1</v>
      </c>
      <c r="K135" s="225"/>
      <c r="L135" s="384">
        <f t="shared" si="59"/>
        <v>0</v>
      </c>
      <c r="M135" s="384">
        <f t="shared" si="60"/>
        <v>0</v>
      </c>
      <c r="N135" s="384">
        <f t="shared" si="61"/>
        <v>0</v>
      </c>
      <c r="O135" s="370">
        <f t="shared" si="62"/>
        <v>0</v>
      </c>
    </row>
    <row r="136" spans="2:15" ht="15" customHeight="1" x14ac:dyDescent="0.25">
      <c r="B136" s="213"/>
      <c r="C136" s="261" t="s">
        <v>782</v>
      </c>
      <c r="D136" s="295"/>
      <c r="E136" s="47"/>
      <c r="F136" s="234"/>
      <c r="G136" s="225"/>
      <c r="H136" s="230"/>
      <c r="I136" s="47"/>
      <c r="J136" s="234"/>
      <c r="K136" s="225"/>
      <c r="L136" s="241"/>
      <c r="M136" s="238"/>
      <c r="N136" s="239"/>
      <c r="O136" s="385"/>
    </row>
    <row r="137" spans="2:15" ht="15" customHeight="1" x14ac:dyDescent="0.25">
      <c r="B137" s="213"/>
      <c r="C137" s="262" t="s">
        <v>767</v>
      </c>
      <c r="D137" s="295"/>
      <c r="E137" s="47"/>
      <c r="F137" s="226"/>
      <c r="G137" s="225"/>
      <c r="H137" s="230"/>
      <c r="I137" s="47"/>
      <c r="J137" s="222">
        <v>1</v>
      </c>
      <c r="K137" s="225"/>
      <c r="L137" s="241"/>
      <c r="M137" s="238"/>
      <c r="N137" s="367">
        <f>F137*J137</f>
        <v>0</v>
      </c>
      <c r="O137" s="370">
        <f>N137</f>
        <v>0</v>
      </c>
    </row>
    <row r="138" spans="2:15" ht="15" customHeight="1" x14ac:dyDescent="0.25">
      <c r="B138" s="213"/>
      <c r="C138" s="262" t="s">
        <v>768</v>
      </c>
      <c r="D138" s="295"/>
      <c r="E138" s="47"/>
      <c r="F138" s="234"/>
      <c r="G138" s="225"/>
      <c r="H138" s="230"/>
      <c r="I138" s="47"/>
      <c r="J138" s="234"/>
      <c r="K138" s="225"/>
      <c r="L138" s="241"/>
      <c r="M138" s="238"/>
      <c r="N138" s="239"/>
      <c r="O138" s="385"/>
    </row>
    <row r="139" spans="2:15" ht="15" customHeight="1" x14ac:dyDescent="0.25">
      <c r="B139" s="213"/>
      <c r="C139" s="309" t="s">
        <v>769</v>
      </c>
      <c r="D139" s="295"/>
      <c r="E139" s="47"/>
      <c r="F139" s="226"/>
      <c r="G139" s="225"/>
      <c r="H139" s="230"/>
      <c r="I139" s="47"/>
      <c r="J139" s="222">
        <v>1</v>
      </c>
      <c r="K139" s="225"/>
      <c r="L139" s="241"/>
      <c r="M139" s="238"/>
      <c r="N139" s="367">
        <f>F139*J139</f>
        <v>0</v>
      </c>
      <c r="O139" s="370">
        <f>N139</f>
        <v>0</v>
      </c>
    </row>
    <row r="140" spans="2:15" ht="15" customHeight="1" x14ac:dyDescent="0.25">
      <c r="B140" s="213"/>
      <c r="C140" s="309" t="s">
        <v>770</v>
      </c>
      <c r="D140" s="295"/>
      <c r="E140" s="47"/>
      <c r="F140" s="226"/>
      <c r="G140" s="225"/>
      <c r="H140" s="230"/>
      <c r="I140" s="47"/>
      <c r="J140" s="222">
        <v>1</v>
      </c>
      <c r="K140" s="225"/>
      <c r="L140" s="241"/>
      <c r="M140" s="238"/>
      <c r="N140" s="367">
        <f t="shared" ref="N140:N141" si="63">F140*J140</f>
        <v>0</v>
      </c>
      <c r="O140" s="370">
        <f>N140</f>
        <v>0</v>
      </c>
    </row>
    <row r="141" spans="2:15" ht="15" customHeight="1" x14ac:dyDescent="0.25">
      <c r="B141" s="213"/>
      <c r="C141" s="309" t="s">
        <v>771</v>
      </c>
      <c r="D141" s="295"/>
      <c r="E141" s="47"/>
      <c r="F141" s="226"/>
      <c r="G141" s="225"/>
      <c r="H141" s="230"/>
      <c r="I141" s="47"/>
      <c r="J141" s="222">
        <v>1</v>
      </c>
      <c r="K141" s="225"/>
      <c r="L141" s="241"/>
      <c r="M141" s="238"/>
      <c r="N141" s="367">
        <f t="shared" si="63"/>
        <v>0</v>
      </c>
      <c r="O141" s="370">
        <f>N141</f>
        <v>0</v>
      </c>
    </row>
    <row r="142" spans="2:15" ht="30" customHeight="1" x14ac:dyDescent="0.25">
      <c r="B142" s="213"/>
      <c r="C142" s="261" t="s">
        <v>783</v>
      </c>
      <c r="D142" s="295"/>
      <c r="E142" s="47"/>
      <c r="F142" s="234"/>
      <c r="G142" s="225"/>
      <c r="H142" s="230"/>
      <c r="I142" s="47"/>
      <c r="J142" s="234"/>
      <c r="K142" s="225"/>
      <c r="L142" s="241"/>
      <c r="M142" s="238"/>
      <c r="N142" s="239"/>
      <c r="O142" s="385"/>
    </row>
    <row r="143" spans="2:15" ht="15" customHeight="1" x14ac:dyDescent="0.25">
      <c r="B143" s="213"/>
      <c r="C143" s="262" t="s">
        <v>767</v>
      </c>
      <c r="D143" s="294"/>
      <c r="E143" s="219"/>
      <c r="F143" s="234"/>
      <c r="G143" s="225"/>
      <c r="H143" s="227">
        <v>0.5</v>
      </c>
      <c r="I143" s="220">
        <v>0.5</v>
      </c>
      <c r="J143" s="234"/>
      <c r="K143" s="225"/>
      <c r="L143" s="384">
        <f>D143*H143</f>
        <v>0</v>
      </c>
      <c r="M143" s="384">
        <f>E143*I143</f>
        <v>0</v>
      </c>
      <c r="N143" s="239"/>
      <c r="O143" s="370">
        <f>L143+M143</f>
        <v>0</v>
      </c>
    </row>
    <row r="144" spans="2:15" ht="15" customHeight="1" x14ac:dyDescent="0.25">
      <c r="B144" s="213"/>
      <c r="C144" s="262" t="s">
        <v>772</v>
      </c>
      <c r="D144" s="295"/>
      <c r="E144" s="47"/>
      <c r="F144" s="234"/>
      <c r="G144" s="225"/>
      <c r="H144" s="230"/>
      <c r="I144" s="47"/>
      <c r="J144" s="234"/>
      <c r="K144" s="225"/>
      <c r="L144" s="241"/>
      <c r="M144" s="238"/>
      <c r="N144" s="239"/>
      <c r="O144" s="385"/>
    </row>
    <row r="145" spans="2:15" ht="15" customHeight="1" x14ac:dyDescent="0.25">
      <c r="B145" s="213"/>
      <c r="C145" s="309" t="s">
        <v>769</v>
      </c>
      <c r="D145" s="294"/>
      <c r="E145" s="219"/>
      <c r="F145" s="234"/>
      <c r="G145" s="225"/>
      <c r="H145" s="227">
        <v>0.5</v>
      </c>
      <c r="I145" s="220">
        <v>0.5</v>
      </c>
      <c r="J145" s="234"/>
      <c r="K145" s="225"/>
      <c r="L145" s="384">
        <f>D145*H145</f>
        <v>0</v>
      </c>
      <c r="M145" s="384">
        <f>E145*I145</f>
        <v>0</v>
      </c>
      <c r="N145" s="239"/>
      <c r="O145" s="370">
        <f>L145+M145</f>
        <v>0</v>
      </c>
    </row>
    <row r="146" spans="2:15" ht="15" customHeight="1" x14ac:dyDescent="0.25">
      <c r="B146" s="213"/>
      <c r="C146" s="309" t="s">
        <v>770</v>
      </c>
      <c r="D146" s="294"/>
      <c r="E146" s="219"/>
      <c r="F146" s="234"/>
      <c r="G146" s="225"/>
      <c r="H146" s="227">
        <v>0.5</v>
      </c>
      <c r="I146" s="220">
        <v>0.5</v>
      </c>
      <c r="J146" s="234"/>
      <c r="K146" s="225"/>
      <c r="L146" s="384">
        <f t="shared" ref="L146:L153" si="64">D146*H146</f>
        <v>0</v>
      </c>
      <c r="M146" s="384">
        <f t="shared" ref="M146:M153" si="65">E146*I146</f>
        <v>0</v>
      </c>
      <c r="N146" s="239"/>
      <c r="O146" s="370">
        <f t="shared" ref="O146:O147" si="66">L146+M146</f>
        <v>0</v>
      </c>
    </row>
    <row r="147" spans="2:15" ht="15" customHeight="1" x14ac:dyDescent="0.25">
      <c r="B147" s="213"/>
      <c r="C147" s="309" t="s">
        <v>771</v>
      </c>
      <c r="D147" s="294"/>
      <c r="E147" s="219"/>
      <c r="F147" s="234"/>
      <c r="G147" s="225"/>
      <c r="H147" s="227">
        <v>1</v>
      </c>
      <c r="I147" s="220">
        <v>1</v>
      </c>
      <c r="J147" s="234"/>
      <c r="K147" s="225"/>
      <c r="L147" s="384">
        <f t="shared" si="64"/>
        <v>0</v>
      </c>
      <c r="M147" s="384">
        <f t="shared" si="65"/>
        <v>0</v>
      </c>
      <c r="N147" s="239"/>
      <c r="O147" s="370">
        <f t="shared" si="66"/>
        <v>0</v>
      </c>
    </row>
    <row r="148" spans="2:15" ht="15" customHeight="1" x14ac:dyDescent="0.25">
      <c r="B148" s="213"/>
      <c r="C148" s="311" t="s">
        <v>841</v>
      </c>
      <c r="D148" s="294"/>
      <c r="E148" s="219"/>
      <c r="F148" s="226"/>
      <c r="G148" s="225"/>
      <c r="H148" s="316">
        <v>1</v>
      </c>
      <c r="I148" s="281">
        <v>1</v>
      </c>
      <c r="J148" s="318">
        <v>1</v>
      </c>
      <c r="K148" s="225"/>
      <c r="L148" s="384">
        <f t="shared" si="64"/>
        <v>0</v>
      </c>
      <c r="M148" s="384">
        <f t="shared" si="65"/>
        <v>0</v>
      </c>
      <c r="N148" s="367">
        <f>F148*J148</f>
        <v>0</v>
      </c>
      <c r="O148" s="370">
        <f>L148+M148+N148</f>
        <v>0</v>
      </c>
    </row>
    <row r="149" spans="2:15" ht="15" customHeight="1" x14ac:dyDescent="0.25">
      <c r="B149" s="213"/>
      <c r="C149" s="311" t="s">
        <v>784</v>
      </c>
      <c r="D149" s="294"/>
      <c r="E149" s="219"/>
      <c r="F149" s="226"/>
      <c r="G149" s="225"/>
      <c r="H149" s="316">
        <v>1</v>
      </c>
      <c r="I149" s="281">
        <v>1</v>
      </c>
      <c r="J149" s="318">
        <v>1</v>
      </c>
      <c r="K149" s="225"/>
      <c r="L149" s="384">
        <f t="shared" si="64"/>
        <v>0</v>
      </c>
      <c r="M149" s="384">
        <f t="shared" si="65"/>
        <v>0</v>
      </c>
      <c r="N149" s="367">
        <f t="shared" ref="N149:N153" si="67">F149*J149</f>
        <v>0</v>
      </c>
      <c r="O149" s="370">
        <f t="shared" ref="O149:O153" si="68">L149+M149+N149</f>
        <v>0</v>
      </c>
    </row>
    <row r="150" spans="2:15" ht="15" customHeight="1" x14ac:dyDescent="0.25">
      <c r="B150" s="213"/>
      <c r="C150" s="311" t="s">
        <v>842</v>
      </c>
      <c r="D150" s="294"/>
      <c r="E150" s="219"/>
      <c r="F150" s="226"/>
      <c r="G150" s="225"/>
      <c r="H150" s="316">
        <v>1</v>
      </c>
      <c r="I150" s="281">
        <v>1</v>
      </c>
      <c r="J150" s="318">
        <v>1</v>
      </c>
      <c r="K150" s="225"/>
      <c r="L150" s="384">
        <f t="shared" si="64"/>
        <v>0</v>
      </c>
      <c r="M150" s="384">
        <f t="shared" si="65"/>
        <v>0</v>
      </c>
      <c r="N150" s="367">
        <f t="shared" si="67"/>
        <v>0</v>
      </c>
      <c r="O150" s="370">
        <f t="shared" si="68"/>
        <v>0</v>
      </c>
    </row>
    <row r="151" spans="2:15" ht="15" customHeight="1" x14ac:dyDescent="0.25">
      <c r="B151" s="213"/>
      <c r="C151" s="377" t="s">
        <v>843</v>
      </c>
      <c r="D151" s="378"/>
      <c r="E151" s="379"/>
      <c r="F151" s="380"/>
      <c r="G151" s="225"/>
      <c r="H151" s="381">
        <v>1</v>
      </c>
      <c r="I151" s="382">
        <v>1</v>
      </c>
      <c r="J151" s="383">
        <v>1</v>
      </c>
      <c r="K151" s="225"/>
      <c r="L151" s="384">
        <f t="shared" si="64"/>
        <v>0</v>
      </c>
      <c r="M151" s="384">
        <f t="shared" si="65"/>
        <v>0</v>
      </c>
      <c r="N151" s="367">
        <f t="shared" si="67"/>
        <v>0</v>
      </c>
      <c r="O151" s="370">
        <f t="shared" si="68"/>
        <v>0</v>
      </c>
    </row>
    <row r="152" spans="2:15" ht="15" customHeight="1" x14ac:dyDescent="0.25">
      <c r="B152" s="213"/>
      <c r="C152" s="377" t="s">
        <v>844</v>
      </c>
      <c r="D152" s="378"/>
      <c r="E152" s="379"/>
      <c r="F152" s="380"/>
      <c r="G152" s="225"/>
      <c r="H152" s="381">
        <v>1</v>
      </c>
      <c r="I152" s="382">
        <v>1</v>
      </c>
      <c r="J152" s="383">
        <v>1</v>
      </c>
      <c r="K152" s="225"/>
      <c r="L152" s="384">
        <f t="shared" si="64"/>
        <v>0</v>
      </c>
      <c r="M152" s="384">
        <f t="shared" si="65"/>
        <v>0</v>
      </c>
      <c r="N152" s="367">
        <f t="shared" si="67"/>
        <v>0</v>
      </c>
      <c r="O152" s="370">
        <f t="shared" si="68"/>
        <v>0</v>
      </c>
    </row>
    <row r="153" spans="2:15" ht="15" customHeight="1" thickBot="1" x14ac:dyDescent="0.3">
      <c r="B153" s="213"/>
      <c r="C153" s="312" t="s">
        <v>845</v>
      </c>
      <c r="D153" s="296"/>
      <c r="E153" s="313"/>
      <c r="F153" s="315"/>
      <c r="G153" s="275"/>
      <c r="H153" s="317">
        <v>0.5</v>
      </c>
      <c r="I153" s="314">
        <v>0.5</v>
      </c>
      <c r="J153" s="319">
        <v>1</v>
      </c>
      <c r="K153" s="275"/>
      <c r="L153" s="384">
        <f t="shared" si="64"/>
        <v>0</v>
      </c>
      <c r="M153" s="384">
        <f t="shared" si="65"/>
        <v>0</v>
      </c>
      <c r="N153" s="367">
        <f t="shared" si="67"/>
        <v>0</v>
      </c>
      <c r="O153" s="370">
        <f t="shared" si="68"/>
        <v>0</v>
      </c>
    </row>
    <row r="154" spans="2:15" ht="23.25" customHeight="1" thickBot="1" x14ac:dyDescent="0.3">
      <c r="B154" s="213"/>
      <c r="C154" s="397" t="s">
        <v>832</v>
      </c>
      <c r="D154" s="398"/>
      <c r="E154" s="398"/>
      <c r="F154" s="398"/>
      <c r="G154" s="398"/>
      <c r="H154" s="398"/>
      <c r="I154" s="398"/>
      <c r="J154" s="398"/>
      <c r="K154" s="398"/>
      <c r="L154" s="398"/>
      <c r="M154" s="398"/>
      <c r="N154" s="398"/>
      <c r="O154" s="320">
        <f>SUM(O47:O153)</f>
        <v>0</v>
      </c>
    </row>
    <row r="155" spans="2:15" ht="15" customHeight="1" x14ac:dyDescent="0.25">
      <c r="B155" s="213"/>
      <c r="C155" s="305"/>
      <c r="D155" s="306"/>
      <c r="E155" s="306"/>
      <c r="F155" s="306"/>
      <c r="G155" s="221"/>
      <c r="H155" s="307"/>
      <c r="I155" s="307"/>
      <c r="J155" s="307"/>
      <c r="K155" s="221"/>
      <c r="L155" s="308"/>
      <c r="M155" s="308"/>
      <c r="N155" s="308"/>
      <c r="O155" s="308"/>
    </row>
    <row r="156" spans="2:15" ht="27" customHeight="1" x14ac:dyDescent="0.3">
      <c r="B156" s="247" t="s">
        <v>785</v>
      </c>
      <c r="C156" s="214"/>
      <c r="D156" s="215"/>
      <c r="E156" s="23"/>
      <c r="F156" s="213"/>
      <c r="G156" s="221"/>
      <c r="H156" s="213"/>
      <c r="I156" s="213"/>
      <c r="J156" s="213"/>
      <c r="K156" s="221"/>
      <c r="L156" s="213"/>
      <c r="M156" s="213"/>
      <c r="N156" s="213"/>
      <c r="O156" s="213"/>
    </row>
    <row r="157" spans="2:15" ht="15" customHeight="1" thickBot="1" x14ac:dyDescent="0.3">
      <c r="B157" s="213"/>
      <c r="C157" s="213"/>
      <c r="D157" s="213"/>
      <c r="E157" s="213"/>
      <c r="F157" s="213"/>
      <c r="G157" s="221"/>
      <c r="H157" s="213"/>
      <c r="I157" s="213"/>
      <c r="J157" s="213"/>
      <c r="K157" s="221"/>
      <c r="L157" s="213"/>
      <c r="M157" s="213"/>
      <c r="N157" s="213"/>
      <c r="O157" s="213"/>
    </row>
    <row r="158" spans="2:15" ht="45" customHeight="1" thickBot="1" x14ac:dyDescent="0.35">
      <c r="B158" s="213"/>
      <c r="C158" s="289"/>
      <c r="D158" s="292" t="s">
        <v>46</v>
      </c>
      <c r="E158" s="290" t="s">
        <v>786</v>
      </c>
      <c r="F158" s="291" t="s">
        <v>787</v>
      </c>
      <c r="G158" s="221"/>
      <c r="H158" s="223"/>
      <c r="I158" s="246"/>
      <c r="J158" s="246"/>
      <c r="K158" s="246"/>
      <c r="L158" s="246"/>
      <c r="M158" s="246"/>
      <c r="N158" s="246"/>
      <c r="O158" s="246"/>
    </row>
    <row r="159" spans="2:15" ht="15" customHeight="1" x14ac:dyDescent="0.25">
      <c r="B159" s="213"/>
      <c r="C159" s="287" t="s">
        <v>788</v>
      </c>
      <c r="D159" s="293"/>
      <c r="E159" s="297">
        <v>0.05</v>
      </c>
      <c r="F159" s="303">
        <f>D159*E159</f>
        <v>0</v>
      </c>
      <c r="G159" s="221"/>
      <c r="H159" s="223"/>
      <c r="I159" s="246"/>
      <c r="J159" s="246"/>
      <c r="K159" s="246"/>
      <c r="L159" s="246"/>
      <c r="M159" s="246"/>
      <c r="N159" s="246"/>
      <c r="O159" s="246"/>
    </row>
    <row r="160" spans="2:15" ht="15" customHeight="1" x14ac:dyDescent="0.25">
      <c r="B160" s="213"/>
      <c r="C160" s="284" t="s">
        <v>789</v>
      </c>
      <c r="D160" s="294"/>
      <c r="E160" s="298">
        <v>0.05</v>
      </c>
      <c r="F160" s="303">
        <f t="shared" ref="F160:F170" si="69">D160*E160</f>
        <v>0</v>
      </c>
      <c r="G160" s="221"/>
      <c r="H160" s="223"/>
      <c r="I160" s="246"/>
      <c r="J160" s="246"/>
      <c r="K160" s="246"/>
      <c r="L160" s="246"/>
      <c r="M160" s="246"/>
      <c r="N160" s="246"/>
      <c r="O160" s="246"/>
    </row>
    <row r="161" spans="1:16" ht="15" customHeight="1" x14ac:dyDescent="0.25">
      <c r="B161" s="213"/>
      <c r="C161" s="284" t="s">
        <v>790</v>
      </c>
      <c r="D161" s="294"/>
      <c r="E161" s="298">
        <v>0</v>
      </c>
      <c r="F161" s="303">
        <f t="shared" si="69"/>
        <v>0</v>
      </c>
      <c r="G161" s="221"/>
      <c r="H161" s="223"/>
      <c r="I161" s="246"/>
      <c r="J161" s="246"/>
      <c r="K161" s="246"/>
      <c r="L161" s="246"/>
      <c r="M161" s="246"/>
      <c r="N161" s="246"/>
      <c r="O161" s="246"/>
    </row>
    <row r="162" spans="1:16" ht="15" customHeight="1" x14ac:dyDescent="0.25">
      <c r="B162" s="213"/>
      <c r="C162" s="284" t="s">
        <v>791</v>
      </c>
      <c r="D162" s="294"/>
      <c r="E162" s="298">
        <v>0</v>
      </c>
      <c r="F162" s="303">
        <f t="shared" si="69"/>
        <v>0</v>
      </c>
      <c r="G162" s="221"/>
      <c r="H162" s="223"/>
      <c r="I162" s="246"/>
      <c r="J162" s="246"/>
      <c r="K162" s="246"/>
      <c r="L162" s="246"/>
      <c r="M162" s="246"/>
      <c r="N162" s="246"/>
      <c r="O162" s="246"/>
    </row>
    <row r="163" spans="1:16" ht="15" customHeight="1" x14ac:dyDescent="0.25">
      <c r="B163" s="213"/>
      <c r="C163" s="284" t="s">
        <v>792</v>
      </c>
      <c r="D163" s="294"/>
      <c r="E163" s="298">
        <v>0</v>
      </c>
      <c r="F163" s="303">
        <f t="shared" si="69"/>
        <v>0</v>
      </c>
      <c r="G163" s="221"/>
      <c r="H163" s="223"/>
      <c r="I163" s="246"/>
      <c r="J163" s="246"/>
      <c r="K163" s="246"/>
      <c r="L163" s="246"/>
      <c r="M163" s="246"/>
      <c r="N163" s="246"/>
      <c r="O163" s="246"/>
    </row>
    <row r="164" spans="1:16" ht="15" customHeight="1" x14ac:dyDescent="0.25">
      <c r="B164" s="213"/>
      <c r="C164" s="284" t="s">
        <v>793</v>
      </c>
      <c r="D164" s="294"/>
      <c r="E164" s="298">
        <v>0</v>
      </c>
      <c r="F164" s="303">
        <f t="shared" si="69"/>
        <v>0</v>
      </c>
      <c r="G164" s="221"/>
      <c r="H164" s="223"/>
      <c r="I164" s="246"/>
      <c r="J164" s="246"/>
      <c r="K164" s="246"/>
      <c r="L164" s="246"/>
      <c r="M164" s="246"/>
      <c r="N164" s="246"/>
      <c r="O164" s="246"/>
    </row>
    <row r="165" spans="1:16" ht="15" customHeight="1" x14ac:dyDescent="0.25">
      <c r="B165" s="213"/>
      <c r="C165" s="284" t="s">
        <v>794</v>
      </c>
      <c r="D165" s="295"/>
      <c r="E165" s="283"/>
      <c r="F165" s="304"/>
      <c r="G165" s="221"/>
      <c r="H165" s="223"/>
      <c r="I165" s="246"/>
      <c r="J165" s="246"/>
      <c r="K165" s="246"/>
      <c r="L165" s="246"/>
      <c r="M165" s="246"/>
      <c r="N165" s="246"/>
      <c r="O165" s="246"/>
    </row>
    <row r="166" spans="1:16" ht="15" customHeight="1" x14ac:dyDescent="0.25">
      <c r="B166" s="213"/>
      <c r="C166" s="285" t="s">
        <v>795</v>
      </c>
      <c r="D166" s="294"/>
      <c r="E166" s="298">
        <v>0</v>
      </c>
      <c r="F166" s="303">
        <f t="shared" si="69"/>
        <v>0</v>
      </c>
      <c r="G166" s="221"/>
      <c r="H166" s="223"/>
      <c r="I166" s="246"/>
      <c r="J166" s="246"/>
      <c r="K166" s="246"/>
      <c r="L166" s="246"/>
      <c r="M166" s="246"/>
      <c r="N166" s="246"/>
      <c r="O166" s="246"/>
    </row>
    <row r="167" spans="1:16" ht="15" customHeight="1" x14ac:dyDescent="0.25">
      <c r="B167" s="213"/>
      <c r="C167" s="285" t="s">
        <v>796</v>
      </c>
      <c r="D167" s="294"/>
      <c r="E167" s="298">
        <v>0</v>
      </c>
      <c r="F167" s="303">
        <f t="shared" si="69"/>
        <v>0</v>
      </c>
      <c r="G167" s="221"/>
      <c r="H167" s="223"/>
      <c r="I167" s="246"/>
      <c r="J167" s="246"/>
      <c r="K167" s="246"/>
      <c r="L167" s="246"/>
      <c r="M167" s="246"/>
      <c r="N167" s="246"/>
      <c r="O167" s="246"/>
    </row>
    <row r="168" spans="1:16" ht="15" customHeight="1" x14ac:dyDescent="0.25">
      <c r="B168" s="213"/>
      <c r="C168" s="285" t="s">
        <v>797</v>
      </c>
      <c r="D168" s="294"/>
      <c r="E168" s="298">
        <v>0</v>
      </c>
      <c r="F168" s="303">
        <f t="shared" si="69"/>
        <v>0</v>
      </c>
      <c r="G168" s="221"/>
      <c r="H168" s="223"/>
      <c r="I168" s="246"/>
      <c r="J168" s="246"/>
      <c r="K168" s="246"/>
      <c r="L168" s="246"/>
      <c r="M168" s="246"/>
      <c r="N168" s="246"/>
      <c r="O168" s="246"/>
    </row>
    <row r="169" spans="1:16" ht="15" customHeight="1" x14ac:dyDescent="0.25">
      <c r="B169" s="213"/>
      <c r="C169" s="285" t="s">
        <v>798</v>
      </c>
      <c r="D169" s="294"/>
      <c r="E169" s="298">
        <v>0</v>
      </c>
      <c r="F169" s="303">
        <f t="shared" si="69"/>
        <v>0</v>
      </c>
      <c r="G169" s="221"/>
      <c r="H169" s="223"/>
      <c r="I169" s="246"/>
      <c r="J169" s="246"/>
      <c r="K169" s="246"/>
      <c r="L169" s="246"/>
      <c r="M169" s="246"/>
      <c r="N169" s="246"/>
      <c r="O169" s="246"/>
    </row>
    <row r="170" spans="1:16" ht="18" customHeight="1" thickBot="1" x14ac:dyDescent="0.3">
      <c r="B170" s="213"/>
      <c r="C170" s="286" t="s">
        <v>799</v>
      </c>
      <c r="D170" s="296"/>
      <c r="E170" s="299">
        <v>0</v>
      </c>
      <c r="F170" s="303">
        <f t="shared" si="69"/>
        <v>0</v>
      </c>
      <c r="G170" s="221"/>
      <c r="H170" s="223"/>
      <c r="I170" s="246"/>
      <c r="J170" s="246"/>
      <c r="K170" s="246"/>
      <c r="L170" s="246"/>
      <c r="M170" s="246"/>
      <c r="N170" s="246"/>
      <c r="O170" s="246"/>
    </row>
    <row r="171" spans="1:16" ht="22.5" customHeight="1" thickBot="1" x14ac:dyDescent="0.3">
      <c r="B171" s="213"/>
      <c r="C171" s="394" t="s">
        <v>831</v>
      </c>
      <c r="D171" s="395"/>
      <c r="E171" s="396"/>
      <c r="F171" s="259">
        <f>SUM(F159:F170)</f>
        <v>0</v>
      </c>
      <c r="G171" s="221"/>
      <c r="H171" s="223"/>
      <c r="I171" s="223"/>
      <c r="J171" s="223"/>
      <c r="L171" s="223"/>
      <c r="M171" s="223"/>
      <c r="N171" s="223"/>
      <c r="O171" s="223"/>
      <c r="P171" s="223"/>
    </row>
    <row r="172" spans="1:16" x14ac:dyDescent="0.25">
      <c r="B172" s="213"/>
      <c r="C172" s="301"/>
      <c r="D172" s="301"/>
      <c r="E172" s="301"/>
      <c r="F172" s="302"/>
      <c r="G172" s="221"/>
      <c r="H172" s="223"/>
      <c r="I172" s="223"/>
      <c r="J172" s="223"/>
      <c r="L172" s="223"/>
      <c r="M172" s="223"/>
      <c r="N172" s="223"/>
      <c r="O172" s="223"/>
      <c r="P172" s="223"/>
    </row>
    <row r="173" spans="1:16" ht="27.75" customHeight="1" x14ac:dyDescent="0.25">
      <c r="A173" s="249"/>
      <c r="B173" s="216"/>
      <c r="C173" s="216"/>
      <c r="D173" s="216"/>
      <c r="E173" s="216"/>
      <c r="F173" s="216"/>
      <c r="G173" s="282"/>
      <c r="H173" s="249"/>
      <c r="I173" s="249"/>
      <c r="J173" s="249"/>
      <c r="K173" s="249"/>
      <c r="L173" s="249"/>
      <c r="M173" s="249"/>
      <c r="N173" s="249"/>
      <c r="O173" s="249"/>
      <c r="P173" s="249"/>
    </row>
    <row r="174" spans="1:16" ht="36" customHeight="1" x14ac:dyDescent="0.3">
      <c r="B174" s="300" t="s">
        <v>800</v>
      </c>
      <c r="C174" s="213"/>
      <c r="D174" s="213"/>
      <c r="E174" s="213"/>
      <c r="F174" s="213"/>
      <c r="G174" s="213"/>
      <c r="H174" s="221"/>
      <c r="I174" s="223"/>
      <c r="J174" s="221"/>
      <c r="L174" s="223"/>
      <c r="M174" s="223"/>
      <c r="N174" s="223"/>
      <c r="O174" s="223"/>
    </row>
    <row r="175" spans="1:16" ht="17.25" thickBot="1" x14ac:dyDescent="0.3">
      <c r="B175" s="213"/>
      <c r="C175" s="213"/>
      <c r="D175" s="213"/>
      <c r="E175" s="213"/>
      <c r="F175" s="213"/>
      <c r="G175" s="213"/>
      <c r="H175" s="221"/>
      <c r="I175" s="246"/>
      <c r="J175" s="250"/>
      <c r="K175" s="246"/>
      <c r="L175" s="246"/>
      <c r="M175" s="246"/>
      <c r="N175" s="246"/>
      <c r="O175" s="246"/>
    </row>
    <row r="176" spans="1:16" x14ac:dyDescent="0.25">
      <c r="B176" s="213"/>
      <c r="C176" s="321" t="s">
        <v>833</v>
      </c>
      <c r="D176" s="322">
        <f>O40</f>
        <v>0</v>
      </c>
      <c r="F176" s="221"/>
      <c r="H176" s="250"/>
      <c r="I176" s="246"/>
      <c r="J176" s="246"/>
      <c r="K176" s="246"/>
      <c r="L176" s="246"/>
      <c r="M176" s="246"/>
      <c r="N176" s="246"/>
      <c r="O176" s="246"/>
    </row>
    <row r="177" spans="2:16" ht="20.25" customHeight="1" thickBot="1" x14ac:dyDescent="0.3">
      <c r="B177" s="213"/>
      <c r="C177" s="323" t="s">
        <v>830</v>
      </c>
      <c r="D177" s="324">
        <f>O154+F171</f>
        <v>0</v>
      </c>
      <c r="E177" s="221"/>
      <c r="F177" s="221"/>
      <c r="G177" s="221"/>
      <c r="H177" s="221"/>
      <c r="I177" s="221"/>
      <c r="J177" s="221"/>
      <c r="K177" s="221"/>
      <c r="L177" s="221"/>
      <c r="M177" s="221"/>
      <c r="N177" s="221"/>
      <c r="O177" s="221"/>
      <c r="P177" s="221"/>
    </row>
    <row r="178" spans="2:16" ht="17.25" thickBot="1" x14ac:dyDescent="0.3">
      <c r="C178" s="326" t="s">
        <v>827</v>
      </c>
      <c r="D178" s="325" t="e">
        <f>D176/D177</f>
        <v>#DIV/0!</v>
      </c>
      <c r="E178" s="223"/>
      <c r="F178" s="223"/>
      <c r="H178" s="223"/>
      <c r="I178" s="223"/>
      <c r="J178" s="223"/>
      <c r="L178" s="223"/>
      <c r="M178" s="223"/>
      <c r="N178" s="223"/>
      <c r="O178" s="223"/>
      <c r="P178" s="223"/>
    </row>
    <row r="179" spans="2:16" x14ac:dyDescent="0.25">
      <c r="B179" s="223"/>
      <c r="C179" s="221"/>
      <c r="D179" s="223"/>
      <c r="E179" s="223"/>
      <c r="F179" s="223"/>
      <c r="H179" s="223"/>
      <c r="I179" s="223"/>
      <c r="J179" s="223"/>
      <c r="L179" s="223"/>
      <c r="M179" s="223"/>
      <c r="N179" s="223"/>
      <c r="O179" s="223"/>
    </row>
    <row r="180" spans="2:16" x14ac:dyDescent="0.25">
      <c r="B180" s="223"/>
      <c r="C180" s="223"/>
      <c r="D180" s="223"/>
      <c r="E180" s="223"/>
      <c r="F180" s="223"/>
      <c r="H180" s="223"/>
      <c r="I180" s="223"/>
      <c r="J180" s="223"/>
      <c r="L180" s="223"/>
      <c r="M180" s="223"/>
      <c r="N180" s="223"/>
      <c r="O180" s="223"/>
    </row>
    <row r="181" spans="2:16" x14ac:dyDescent="0.25">
      <c r="B181" s="223"/>
      <c r="C181" s="223"/>
      <c r="D181" s="223"/>
      <c r="E181" s="223"/>
      <c r="F181" s="223"/>
      <c r="H181" s="223"/>
      <c r="I181" s="223"/>
      <c r="J181" s="223"/>
      <c r="L181" s="223"/>
      <c r="M181" s="223"/>
      <c r="N181" s="223"/>
      <c r="O181" s="223"/>
    </row>
    <row r="182" spans="2:16" x14ac:dyDescent="0.25">
      <c r="B182" s="223"/>
      <c r="C182" s="223"/>
      <c r="D182" s="223"/>
      <c r="E182" s="223"/>
      <c r="F182" s="223"/>
      <c r="H182" s="223"/>
      <c r="I182" s="223"/>
      <c r="J182" s="223"/>
      <c r="L182" s="223"/>
      <c r="M182" s="223"/>
      <c r="N182" s="223"/>
      <c r="O182" s="223"/>
    </row>
    <row r="183" spans="2:16" x14ac:dyDescent="0.25">
      <c r="B183" s="223"/>
      <c r="C183" s="223"/>
      <c r="D183" s="223"/>
      <c r="E183" s="223"/>
      <c r="F183" s="223"/>
      <c r="H183" s="223"/>
      <c r="I183" s="223"/>
      <c r="J183" s="223"/>
      <c r="L183" s="223"/>
      <c r="M183" s="223"/>
      <c r="N183" s="223"/>
      <c r="O183" s="223"/>
    </row>
    <row r="184" spans="2:16" x14ac:dyDescent="0.25"/>
    <row r="185" spans="2:16" x14ac:dyDescent="0.25"/>
    <row r="186" spans="2:16" x14ac:dyDescent="0.25"/>
    <row r="187" spans="2:16" x14ac:dyDescent="0.25"/>
    <row r="188" spans="2:16" x14ac:dyDescent="0.25"/>
    <row r="189" spans="2:16" x14ac:dyDescent="0.25"/>
    <row r="190" spans="2:16" x14ac:dyDescent="0.25"/>
    <row r="191" spans="2:16" x14ac:dyDescent="0.25"/>
    <row r="192" spans="2:16"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hidden="1" x14ac:dyDescent="0.25"/>
    <row r="355" hidden="1" x14ac:dyDescent="0.25"/>
    <row r="356" hidden="1" x14ac:dyDescent="0.25"/>
    <row r="357" hidden="1" x14ac:dyDescent="0.25"/>
    <row r="358" hidden="1"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sheetData>
  <mergeCells count="13">
    <mergeCell ref="C40:N40"/>
    <mergeCell ref="K9:K10"/>
    <mergeCell ref="G9:G10"/>
    <mergeCell ref="C171:E171"/>
    <mergeCell ref="C154:N154"/>
    <mergeCell ref="C45:C46"/>
    <mergeCell ref="D45:F45"/>
    <mergeCell ref="H45:J45"/>
    <mergeCell ref="L45:O45"/>
    <mergeCell ref="C9:C10"/>
    <mergeCell ref="D9:F9"/>
    <mergeCell ref="H9:J9"/>
    <mergeCell ref="L9:O9"/>
  </mergeCells>
  <pageMargins left="0.7" right="0.7" top="0.75" bottom="0.75" header="0.3" footer="0.3"/>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LCR - Calculation</vt:lpstr>
      <vt:lpstr>LCR - Reference</vt:lpstr>
      <vt:lpstr>NSFR -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Cassie C Knowles</dc:creator>
  <cp:lastModifiedBy>Cassie C Knowles</cp:lastModifiedBy>
  <cp:lastPrinted>2018-12-04T20:01:32Z</cp:lastPrinted>
  <dcterms:created xsi:type="dcterms:W3CDTF">2018-11-13T15:54:37Z</dcterms:created>
  <dcterms:modified xsi:type="dcterms:W3CDTF">2018-12-11T18:31:11Z</dcterms:modified>
</cp:coreProperties>
</file>